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ingaben" sheetId="1" state="visible" r:id="rId1"/>
    <sheet xmlns:r="http://schemas.openxmlformats.org/officeDocument/2006/relationships" name="Sparplan" sheetId="2" state="visible" r:id="rId2"/>
    <sheet xmlns:r="http://schemas.openxmlformats.org/officeDocument/2006/relationships" name="ETF-Vergleich" sheetId="3" state="visible" r:id="rId3"/>
    <sheet xmlns:r="http://schemas.openxmlformats.org/officeDocument/2006/relationships" name="Auswertung" sheetId="4" state="visible" r:id="rId4"/>
    <sheet xmlns:r="http://schemas.openxmlformats.org/officeDocument/2006/relationships" name="Anleitung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yyyy-mm-dd"/>
    <numFmt numFmtId="165" formatCode="DD.MM.YYYY"/>
    <numFmt numFmtId="166" formatCode="0.000%"/>
    <numFmt numFmtId="167" formatCode="#,##0.00 \€"/>
    <numFmt numFmtId="168" formatCode="0.0000%"/>
  </numFmts>
  <fonts count="6">
    <font>
      <name val="Calibri"/>
      <family val="2"/>
      <color theme="1"/>
      <sz val="11"/>
      <scheme val="minor"/>
    </font>
    <font>
      <name val="Calibri"/>
      <b val="1"/>
      <color rgb="000F766E"/>
      <sz val="13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  <font>
      <name val="Calibri"/>
      <b val="1"/>
      <color rgb="00FFFFFF"/>
      <sz val="10"/>
    </font>
  </fonts>
  <fills count="8">
    <fill>
      <patternFill/>
    </fill>
    <fill>
      <patternFill patternType="gray125"/>
    </fill>
    <fill>
      <patternFill patternType="solid">
        <fgColor rgb="00ECFDF5"/>
      </patternFill>
    </fill>
    <fill>
      <patternFill patternType="solid">
        <fgColor rgb="000F766E"/>
      </patternFill>
    </fill>
    <fill>
      <patternFill patternType="solid">
        <fgColor rgb="00F0FDFA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14B8A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45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/>
    </xf>
    <xf numFmtId="167" fontId="4" fillId="5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left" vertical="center"/>
    </xf>
    <xf numFmtId="0" fontId="3" fillId="6" borderId="1" applyAlignment="1" pivotButton="0" quotePrefix="0" xfId="0">
      <alignment horizontal="left" vertical="center"/>
    </xf>
    <xf numFmtId="0" fontId="4" fillId="6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right" vertical="center"/>
    </xf>
    <xf numFmtId="165" fontId="4" fillId="5" borderId="1" applyAlignment="1" pivotButton="0" quotePrefix="0" xfId="0">
      <alignment horizontal="right" vertical="center"/>
    </xf>
    <xf numFmtId="166" fontId="4" fillId="5" borderId="1" applyAlignment="1" pivotButton="0" quotePrefix="0" xfId="0">
      <alignment horizontal="right" vertical="center"/>
    </xf>
    <xf numFmtId="0" fontId="5" fillId="7" borderId="1" applyAlignment="1" pivotButton="0" quotePrefix="0" xfId="0">
      <alignment horizontal="left" vertical="center"/>
    </xf>
    <xf numFmtId="166" fontId="3" fillId="5" borderId="1" applyAlignment="1" pivotButton="0" quotePrefix="0" xfId="0">
      <alignment horizontal="right" vertical="center"/>
    </xf>
    <xf numFmtId="0" fontId="4" fillId="4" borderId="1" pivotButton="0" quotePrefix="0" xfId="0"/>
    <xf numFmtId="168" fontId="3" fillId="5" borderId="1" applyAlignment="1" pivotButton="0" quotePrefix="0" xfId="0">
      <alignment horizontal="right" vertical="center"/>
    </xf>
    <xf numFmtId="0" fontId="4" fillId="6" borderId="1" pivotButton="0" quotePrefix="0" xfId="0"/>
    <xf numFmtId="10" fontId="3" fillId="5" borderId="1" applyAlignment="1" pivotButton="0" quotePrefix="0" xfId="0">
      <alignment horizontal="right" vertical="center"/>
    </xf>
    <xf numFmtId="1" fontId="4" fillId="6" borderId="1" applyAlignment="1" pivotButton="0" quotePrefix="0" xfId="0">
      <alignment horizontal="center" vertical="center"/>
    </xf>
    <xf numFmtId="165" fontId="4" fillId="6" borderId="1" applyAlignment="1" pivotButton="0" quotePrefix="0" xfId="0">
      <alignment horizontal="center" vertical="center"/>
    </xf>
    <xf numFmtId="167" fontId="4" fillId="6" borderId="1" applyAlignment="1" pivotButton="0" quotePrefix="0" xfId="0">
      <alignment horizontal="right" vertical="center"/>
    </xf>
    <xf numFmtId="167" fontId="3" fillId="6" borderId="1" applyAlignment="1" pivotButton="0" quotePrefix="0" xfId="0">
      <alignment horizontal="right" vertical="center"/>
    </xf>
    <xf numFmtId="10" fontId="4" fillId="6" borderId="1" applyAlignment="1" pivotButton="0" quotePrefix="0" xfId="0">
      <alignment horizontal="right" vertical="center"/>
    </xf>
    <xf numFmtId="1" fontId="4" fillId="4" borderId="1" applyAlignment="1" pivotButton="0" quotePrefix="0" xfId="0">
      <alignment horizontal="center" vertical="center"/>
    </xf>
    <xf numFmtId="165" fontId="4" fillId="4" borderId="1" applyAlignment="1" pivotButton="0" quotePrefix="0" xfId="0">
      <alignment horizontal="center" vertical="center"/>
    </xf>
    <xf numFmtId="167" fontId="4" fillId="4" borderId="1" applyAlignment="1" pivotButton="0" quotePrefix="0" xfId="0">
      <alignment horizontal="right" vertical="center"/>
    </xf>
    <xf numFmtId="167" fontId="3" fillId="4" borderId="1" applyAlignment="1" pivotButton="0" quotePrefix="0" xfId="0">
      <alignment horizontal="right" vertical="center"/>
    </xf>
    <xf numFmtId="10" fontId="4" fillId="4" borderId="1" applyAlignment="1" pivotButton="0" quotePrefix="0" xfId="0">
      <alignment horizontal="right" vertical="center"/>
    </xf>
    <xf numFmtId="3" fontId="4" fillId="4" borderId="1" applyAlignment="1" pivotButton="0" quotePrefix="0" xfId="0">
      <alignment horizontal="center" vertical="center"/>
    </xf>
    <xf numFmtId="10" fontId="4" fillId="4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3" fontId="4" fillId="6" borderId="1" applyAlignment="1" pivotButton="0" quotePrefix="0" xfId="0">
      <alignment horizontal="center" vertical="center"/>
    </xf>
    <xf numFmtId="10" fontId="4" fillId="6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center" vertical="center"/>
    </xf>
    <xf numFmtId="0" fontId="5" fillId="7" borderId="1" pivotButton="0" quotePrefix="0" xfId="0"/>
    <xf numFmtId="10" fontId="3" fillId="5" borderId="1" applyAlignment="1" pivotButton="0" quotePrefix="0" xfId="0">
      <alignment horizontal="center" vertical="center"/>
    </xf>
    <xf numFmtId="0" fontId="3" fillId="4" borderId="1" pivotButton="0" quotePrefix="0" xfId="0"/>
    <xf numFmtId="0" fontId="3" fillId="5" borderId="1" applyAlignment="1" pivotButton="0" quotePrefix="0" xfId="0">
      <alignment horizontal="center" vertical="center"/>
    </xf>
    <xf numFmtId="167" fontId="3" fillId="5" borderId="1" applyAlignment="1" pivotButton="0" quotePrefix="0" xfId="0">
      <alignment horizontal="right" vertical="center"/>
    </xf>
    <xf numFmtId="1" fontId="3" fillId="5" borderId="1" applyAlignment="1" pivotButton="0" quotePrefix="0" xfId="0">
      <alignment horizontal="right" vertical="center"/>
    </xf>
    <xf numFmtId="0" fontId="2" fillId="3" borderId="1" applyAlignment="1" pivotButton="0" quotePrefix="0" xfId="0">
      <alignment horizontal="left" vertical="center"/>
    </xf>
    <xf numFmtId="0" fontId="2" fillId="3" borderId="1" applyAlignment="1" pivotButton="0" quotePrefix="0" xfId="0">
      <alignment horizontal="left" vertical="center" wrapText="1"/>
    </xf>
    <xf numFmtId="0" fontId="4" fillId="6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left" vertical="center" wrapText="1"/>
    </xf>
    <xf numFmtId="0" fontId="3" fillId="7" borderId="1" applyAlignment="1" pivotButton="0" quotePrefix="0" xfId="0">
      <alignment horizontal="left" vertical="center"/>
    </xf>
    <xf numFmtId="0" fontId="5" fillId="4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Depotwert-Entwicklung</a:t>
            </a:r>
          </a:p>
        </rich>
      </tx>
    </title>
    <plotArea>
      <lineChart>
        <grouping val="standard"/>
        <ser>
          <idx val="0"/>
          <order val="0"/>
          <tx>
            <strRef>
              <f>'Sparplan'!J2</f>
            </strRef>
          </tx>
          <spPr>
            <a:ln xmlns:a="http://schemas.openxmlformats.org/drawingml/2006/main" w="20000">
              <a:solidFill>
                <a:srgbClr val="0F766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'Sparplan'!$J$3:$J$122</f>
            </numRef>
          </val>
        </ser>
        <ser>
          <idx val="1"/>
          <order val="1"/>
          <tx>
            <strRef>
              <f>'Sparplan'!K2</f>
            </strRef>
          </tx>
          <spPr>
            <a:ln xmlns:a="http://schemas.openxmlformats.org/drawingml/2006/main" w="15000">
              <a:solidFill>
                <a:srgbClr val="F59E0B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'Sparplan'!$K$3:$K$122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Wert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TER-Vergleich der ETFs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'ETF-Vergleich'!F2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'ETF-Vergleich'!$A$3:$A$12</f>
            </numRef>
          </cat>
          <val>
            <numRef>
              <f>'ETF-Vergleich'!$F$3:$F$12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ETF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TER (%)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Einzahlungen vs. Gewinn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explosion val="5"/>
          <cat>
            <numRef>
              <f>'Auswertung'!$A$4:$A$5</f>
            </numRef>
          </cat>
          <val>
            <numRef>
              <f>'Auswertung'!$B$4:$B$5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4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Depotwert vs. Einzahlungen (Sparplan)</a:t>
            </a:r>
          </a:p>
        </rich>
      </tx>
    </title>
    <plotArea>
      <lineChart>
        <grouping val="standard"/>
        <ser>
          <idx val="0"/>
          <order val="0"/>
          <tx>
            <strRef>
              <f>'Sparplan'!J2</f>
            </strRef>
          </tx>
          <spPr>
            <a:ln xmlns:a="http://schemas.openxmlformats.org/drawingml/2006/main" w="20000">
              <a:solidFill>
                <a:srgbClr val="0F766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'Sparplan'!$J$3:$J$122</f>
            </numRef>
          </val>
        </ser>
        <ser>
          <idx val="1"/>
          <order val="1"/>
          <tx>
            <strRef>
              <f>'Sparplan'!K2</f>
            </strRef>
          </tx>
          <spPr>
            <a:ln xmlns:a="http://schemas.openxmlformats.org/drawingml/2006/main" w="18000">
              <a:solidFill>
                <a:srgbClr val="F59E0B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'Sparplan'!$K$3:$K$122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Wert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_rels/drawing3.xml.rels><Relationships xmlns="http://schemas.openxmlformats.org/package/2006/relationships"><Relationship Type="http://schemas.openxmlformats.org/officeDocument/2006/relationships/chart" Target="/xl/charts/chart3.xml" Id="rId1"/><Relationship Type="http://schemas.openxmlformats.org/officeDocument/2006/relationships/chart" Target="/xl/charts/chart4.xml" Id="rId2"/></Relationships>
</file>

<file path=xl/drawings/drawing1.xml><?xml version="1.0" encoding="utf-8"?>
<wsDr xmlns="http://schemas.openxmlformats.org/drawingml/2006/spreadsheetDrawing">
  <oneCellAnchor>
    <from>
      <col>14</col>
      <colOff>0</colOff>
      <row>2</row>
      <rowOff>0</rowOff>
    </from>
    <ext cx="792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16</row>
      <rowOff>0</rowOff>
    </from>
    <ext cx="864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3.xml><?xml version="1.0" encoding="utf-8"?>
<wsDr xmlns="http://schemas.openxmlformats.org/drawingml/2006/spreadsheetDrawing">
  <oneCellAnchor>
    <from>
      <col>4</col>
      <colOff>0</colOff>
      <row>2</row>
      <rowOff>0</rowOff>
    </from>
    <ext cx="576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19</row>
      <rowOff>0</rowOff>
    </from>
    <ext cx="8640000" cy="50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8"/>
  <sheetViews>
    <sheetView workbookViewId="0">
      <selection activeCell="A1" sqref="A1"/>
    </sheetView>
  </sheetViews>
  <sheetFormatPr baseColWidth="8" defaultRowHeight="15"/>
  <cols>
    <col width="38" customWidth="1" min="1" max="1"/>
    <col width="22" customWidth="1" min="2" max="2"/>
    <col width="28" customWidth="1" min="3" max="3"/>
  </cols>
  <sheetData>
    <row r="1" ht="28" customHeight="1">
      <c r="A1" s="1" t="inlineStr">
        <is>
          <t>ETF-Sparplan-Rechner – Eingabeparameter</t>
        </is>
      </c>
    </row>
    <row r="2">
      <c r="A2" s="2" t="inlineStr">
        <is>
          <t>Bezeichnung</t>
        </is>
      </c>
      <c r="B2" s="2" t="inlineStr">
        <is>
          <t>Wert</t>
        </is>
      </c>
      <c r="C2" s="2" t="inlineStr">
        <is>
          <t>Einheit / Hinweis</t>
        </is>
      </c>
    </row>
    <row r="3">
      <c r="A3" s="3" t="inlineStr">
        <is>
          <t>Sparrate pro Monat</t>
        </is>
      </c>
      <c r="B3" s="4" t="n">
        <v>200</v>
      </c>
      <c r="C3" s="5" t="inlineStr">
        <is>
          <t>€ / Monat</t>
        </is>
      </c>
    </row>
    <row r="4">
      <c r="A4" s="6" t="inlineStr">
        <is>
          <t>Einmalanlage</t>
        </is>
      </c>
      <c r="B4" s="4" t="n">
        <v>5000</v>
      </c>
      <c r="C4" s="7" t="inlineStr">
        <is>
          <t>€</t>
        </is>
      </c>
    </row>
    <row r="5">
      <c r="A5" s="3" t="inlineStr">
        <is>
          <t>Laufzeit in Jahren</t>
        </is>
      </c>
      <c r="B5" s="8" t="n">
        <v>20</v>
      </c>
      <c r="C5" s="5" t="inlineStr">
        <is>
          <t>Jahre</t>
        </is>
      </c>
    </row>
    <row r="6">
      <c r="A6" s="6" t="inlineStr">
        <is>
          <t>Startdatum</t>
        </is>
      </c>
      <c r="B6" s="9" t="n">
        <v>46174</v>
      </c>
      <c r="C6" s="7" t="inlineStr">
        <is>
          <t>TT.MM.JJJJ</t>
        </is>
      </c>
    </row>
    <row r="7">
      <c r="A7" s="3" t="inlineStr">
        <is>
          <t>Erwartete jährl. Rendite (brutto)</t>
        </is>
      </c>
      <c r="B7" s="10" t="n">
        <v>0.07000000000000001</v>
      </c>
      <c r="C7" s="5" t="inlineStr">
        <is>
          <t>% p.a. (z.B. 0,07 = 7%)</t>
        </is>
      </c>
    </row>
    <row r="8">
      <c r="A8" s="6" t="inlineStr">
        <is>
          <t>Erwartete jährl. Ausschüttungsrendite</t>
        </is>
      </c>
      <c r="B8" s="10" t="n">
        <v>0.015</v>
      </c>
      <c r="C8" s="7" t="inlineStr">
        <is>
          <t>% p.a.</t>
        </is>
      </c>
    </row>
    <row r="9">
      <c r="A9" s="3" t="inlineStr">
        <is>
          <t>TER in %</t>
        </is>
      </c>
      <c r="B9" s="10" t="n">
        <v>0.002</v>
      </c>
      <c r="C9" s="5" t="inlineStr">
        <is>
          <t>% p.a. (z.B. 0,002 = 0,20%)</t>
        </is>
      </c>
    </row>
    <row r="10">
      <c r="A10" s="6" t="inlineStr">
        <is>
          <t>Kapitalertragsteuer</t>
        </is>
      </c>
      <c r="B10" s="10" t="n">
        <v>0.25</v>
      </c>
      <c r="C10" s="7" t="inlineStr">
        <is>
          <t>25%</t>
        </is>
      </c>
    </row>
    <row r="11">
      <c r="A11" s="3" t="inlineStr">
        <is>
          <t>Solidaritätszuschlag</t>
        </is>
      </c>
      <c r="B11" s="10" t="n">
        <v>0.055</v>
      </c>
      <c r="C11" s="5" t="inlineStr">
        <is>
          <t>5,5% auf KapSt</t>
        </is>
      </c>
    </row>
    <row r="12">
      <c r="A12" s="6" t="inlineStr">
        <is>
          <t>Kirchensteuer</t>
        </is>
      </c>
      <c r="B12" s="4" t="n">
        <v>0</v>
      </c>
      <c r="C12" s="7" t="inlineStr">
        <is>
          <t>8% oder 9% (0 = keine)</t>
        </is>
      </c>
    </row>
    <row r="13">
      <c r="A13" s="3" t="inlineStr">
        <is>
          <t>Freistellungsauftrag genutzt?</t>
        </is>
      </c>
      <c r="B13" s="8" t="inlineStr">
        <is>
          <t>Ja</t>
        </is>
      </c>
      <c r="C13" s="5" t="inlineStr">
        <is>
          <t>Ja / Nein</t>
        </is>
      </c>
    </row>
    <row r="14">
      <c r="A14" s="6" t="inlineStr">
        <is>
          <t>Sparer-Pauschbetrag</t>
        </is>
      </c>
      <c r="B14" s="8" t="n">
        <v>1000</v>
      </c>
      <c r="C14" s="7" t="inlineStr">
        <is>
          <t>€ (2026: 1.000 €)</t>
        </is>
      </c>
    </row>
    <row r="15">
      <c r="A15" s="3" t="inlineStr">
        <is>
          <t>ETF-Auswahl</t>
        </is>
      </c>
      <c r="B15" s="8" t="inlineStr">
        <is>
          <t>iShares Core MSCI World</t>
        </is>
      </c>
      <c r="C15" s="5" t="inlineStr">
        <is>
          <t>Dropdown-Auswahl</t>
        </is>
      </c>
    </row>
    <row r="16">
      <c r="A16" s="11" t="inlineStr">
        <is>
          <t>Netto-Rendite p.a. (nach TER)</t>
        </is>
      </c>
      <c r="B16" s="12">
        <f>B5-B7</f>
        <v/>
      </c>
      <c r="C16" s="13" t="inlineStr">
        <is>
          <t>Brutto-Rendite minus TER</t>
        </is>
      </c>
    </row>
    <row r="17">
      <c r="A17" s="3" t="inlineStr">
        <is>
          <t>Monatliche Rendite (netto)</t>
        </is>
      </c>
      <c r="B17" s="14">
        <f>(1+B16)^(1/12)-1</f>
        <v/>
      </c>
      <c r="C17" s="15" t="inlineStr">
        <is>
          <t>Basis für monatliche Projektion</t>
        </is>
      </c>
    </row>
    <row r="18">
      <c r="A18" s="11" t="inlineStr">
        <is>
          <t>Effektive Steuerquote (KapSt+Soli)</t>
        </is>
      </c>
      <c r="B18" s="16">
        <f>B8*(1+B9+B10)</f>
        <v/>
      </c>
      <c r="C18" s="13" t="inlineStr">
        <is>
          <t>Gesamtsteuer auf Erträge</t>
        </is>
      </c>
    </row>
  </sheetData>
  <mergeCells count="1">
    <mergeCell ref="A1:C1"/>
  </mergeCells>
  <dataValidations count="2">
    <dataValidation sqref="B15" showErrorMessage="1" showDropDown="0" showInputMessage="1" allowBlank="0" type="list">
      <formula1>"iShares Core MSCI World,Vanguard FTSE All-World,Xtrackers MSCI ACWI,SPDR MSCI World,iShares Core S&amp;P 500,Amundi MSCI World,HSBC MSCI World,iShares STOXX Europe 600,Xtrackers DAX,Lyxor Core MSCI World"</formula1>
    </dataValidation>
    <dataValidation sqref="B13" showErrorMessage="1" showDropDown="0" showInputMessage="1" allowBlank="0" type="list">
      <formula1>"Ja,Nein"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122"/>
  <sheetViews>
    <sheetView workbookViewId="0">
      <selection activeCell="A1" sqref="A1"/>
    </sheetView>
  </sheetViews>
  <sheetFormatPr baseColWidth="8" defaultRowHeight="15"/>
  <cols>
    <col width="8" customWidth="1" min="1" max="1"/>
    <col width="14" customWidth="1" min="2" max="2"/>
    <col width="18" customWidth="1" min="3" max="3"/>
    <col width="16" customWidth="1" min="4" max="4"/>
    <col width="22" customWidth="1" min="5" max="5"/>
    <col width="18" customWidth="1" min="6" max="6"/>
    <col width="20" customWidth="1" min="7" max="7"/>
    <col width="16" customWidth="1" min="8" max="8"/>
    <col width="20" customWidth="1" min="9" max="9"/>
    <col width="20" customWidth="1" min="10" max="10"/>
    <col width="26" customWidth="1" min="11" max="11"/>
    <col width="18" customWidth="1" min="12" max="12"/>
    <col width="14" customWidth="1" min="13" max="13"/>
  </cols>
  <sheetData>
    <row r="1" ht="26" customHeight="1">
      <c r="A1" s="1" t="inlineStr">
        <is>
          <t>ETF-Sparplan – Monatliche Entwicklung</t>
        </is>
      </c>
    </row>
    <row r="2">
      <c r="A2" s="2" t="inlineStr">
        <is>
          <t>Monat</t>
        </is>
      </c>
      <c r="B2" s="2" t="inlineStr">
        <is>
          <t>Datum</t>
        </is>
      </c>
      <c r="C2" s="2" t="inlineStr">
        <is>
          <t>Einmalanlage (€)</t>
        </is>
      </c>
      <c r="D2" s="2" t="inlineStr">
        <is>
          <t>Monatsrate (€)</t>
        </is>
      </c>
      <c r="E2" s="2" t="inlineStr">
        <is>
          <t>Wertzuwachs brutto (€)</t>
        </is>
      </c>
      <c r="F2" s="2" t="inlineStr">
        <is>
          <t>Ausschüttungen (€)</t>
        </is>
      </c>
      <c r="G2" s="2" t="inlineStr">
        <is>
          <t>Steuer auf Aussch. (€)</t>
        </is>
      </c>
      <c r="H2" s="2" t="inlineStr">
        <is>
          <t>Wiederanlage (€)</t>
        </is>
      </c>
      <c r="I2" s="2" t="inlineStr">
        <is>
          <t>Depotwert Anfang (€)</t>
        </is>
      </c>
      <c r="J2" s="2" t="inlineStr">
        <is>
          <t>Depotwert Ende (€)</t>
        </is>
      </c>
      <c r="K2" s="2" t="inlineStr">
        <is>
          <t>Eingezahltes Kapital kum. (€)</t>
        </is>
      </c>
      <c r="L2" s="2" t="inlineStr">
        <is>
          <t>Gewinn/Verlust (€)</t>
        </is>
      </c>
      <c r="M2" s="2" t="inlineStr">
        <is>
          <t>Rendite (%)</t>
        </is>
      </c>
    </row>
    <row r="3">
      <c r="A3" s="17" t="n">
        <v>1</v>
      </c>
      <c r="B3" s="18">
        <f>EDATUM(Eingaben!$B$6;A3-1)</f>
        <v/>
      </c>
      <c r="C3" s="4">
        <f>Eingaben!$B$4</f>
        <v/>
      </c>
      <c r="D3" s="4">
        <f>Eingaben!$B$3</f>
        <v/>
      </c>
      <c r="E3" s="19">
        <f>(I3+C3+D3)*Eingaben!$B$17</f>
        <v/>
      </c>
      <c r="F3" s="19">
        <f>(I3+C3+D3+E3)*Eingaben!$B$6/12</f>
        <v/>
      </c>
      <c r="G3" s="19">
        <f>WENN(Eingaben!$B$13="Ja";MAX(0;F3-Eingaben!$B$12/12)*Eingaben!$B$18;F3*Eingaben!$B$18)</f>
        <v/>
      </c>
      <c r="H3" s="19">
        <f>F3-G3</f>
        <v/>
      </c>
      <c r="I3" s="19" t="n">
        <v>0</v>
      </c>
      <c r="J3" s="20">
        <f>I3+C3+D3+E3+H3-G3</f>
        <v/>
      </c>
      <c r="K3" s="19">
        <f>SUMME($C$3:C3)+SUMME($D$3:D3)</f>
        <v/>
      </c>
      <c r="L3" s="19">
        <f>J3-K3</f>
        <v/>
      </c>
      <c r="M3" s="21">
        <f>WENN(K3=0;0;L3/K3)</f>
        <v/>
      </c>
    </row>
    <row r="4">
      <c r="A4" s="22" t="n">
        <v>2</v>
      </c>
      <c r="B4" s="23">
        <f>EDATUM(Eingaben!$B$6;A4-1)</f>
        <v/>
      </c>
      <c r="C4" s="24" t="n">
        <v>0</v>
      </c>
      <c r="D4" s="4">
        <f>Eingaben!$B$3</f>
        <v/>
      </c>
      <c r="E4" s="24">
        <f>(I4+C4+D4)*Eingaben!$B$17</f>
        <v/>
      </c>
      <c r="F4" s="24">
        <f>(I4+C4+D4+E4)*Eingaben!$B$6/12</f>
        <v/>
      </c>
      <c r="G4" s="24">
        <f>WENN(Eingaben!$B$13="Ja";MAX(0;F4-Eingaben!$B$12/12)*Eingaben!$B$18;F4*Eingaben!$B$18)</f>
        <v/>
      </c>
      <c r="H4" s="24">
        <f>F4-G4</f>
        <v/>
      </c>
      <c r="I4" s="24">
        <f>J3</f>
        <v/>
      </c>
      <c r="J4" s="25">
        <f>I4+C4+D4+E4+H4-G4</f>
        <v/>
      </c>
      <c r="K4" s="24">
        <f>SUMME($C$3:C4)+SUMME($D$3:D4)</f>
        <v/>
      </c>
      <c r="L4" s="24">
        <f>J4-K4</f>
        <v/>
      </c>
      <c r="M4" s="26">
        <f>WENN(K4=0;0;L4/K4)</f>
        <v/>
      </c>
    </row>
    <row r="5">
      <c r="A5" s="17" t="n">
        <v>3</v>
      </c>
      <c r="B5" s="18">
        <f>EDATUM(Eingaben!$B$6;A5-1)</f>
        <v/>
      </c>
      <c r="C5" s="19" t="n">
        <v>0</v>
      </c>
      <c r="D5" s="4">
        <f>Eingaben!$B$3</f>
        <v/>
      </c>
      <c r="E5" s="19">
        <f>(I5+C5+D5)*Eingaben!$B$17</f>
        <v/>
      </c>
      <c r="F5" s="19">
        <f>(I5+C5+D5+E5)*Eingaben!$B$6/12</f>
        <v/>
      </c>
      <c r="G5" s="19">
        <f>WENN(Eingaben!$B$13="Ja";MAX(0;F5-Eingaben!$B$12/12)*Eingaben!$B$18;F5*Eingaben!$B$18)</f>
        <v/>
      </c>
      <c r="H5" s="19">
        <f>F5-G5</f>
        <v/>
      </c>
      <c r="I5" s="19">
        <f>J4</f>
        <v/>
      </c>
      <c r="J5" s="20">
        <f>I5+C5+D5+E5+H5-G5</f>
        <v/>
      </c>
      <c r="K5" s="19">
        <f>SUMME($C$3:C5)+SUMME($D$3:D5)</f>
        <v/>
      </c>
      <c r="L5" s="19">
        <f>J5-K5</f>
        <v/>
      </c>
      <c r="M5" s="21">
        <f>WENN(K5=0;0;L5/K5)</f>
        <v/>
      </c>
    </row>
    <row r="6">
      <c r="A6" s="22" t="n">
        <v>4</v>
      </c>
      <c r="B6" s="23">
        <f>EDATUM(Eingaben!$B$6;A6-1)</f>
        <v/>
      </c>
      <c r="C6" s="24" t="n">
        <v>0</v>
      </c>
      <c r="D6" s="4">
        <f>Eingaben!$B$3</f>
        <v/>
      </c>
      <c r="E6" s="24">
        <f>(I6+C6+D6)*Eingaben!$B$17</f>
        <v/>
      </c>
      <c r="F6" s="24">
        <f>(I6+C6+D6+E6)*Eingaben!$B$6/12</f>
        <v/>
      </c>
      <c r="G6" s="24">
        <f>WENN(Eingaben!$B$13="Ja";MAX(0;F6-Eingaben!$B$12/12)*Eingaben!$B$18;F6*Eingaben!$B$18)</f>
        <v/>
      </c>
      <c r="H6" s="24">
        <f>F6-G6</f>
        <v/>
      </c>
      <c r="I6" s="24">
        <f>J5</f>
        <v/>
      </c>
      <c r="J6" s="25">
        <f>I6+C6+D6+E6+H6-G6</f>
        <v/>
      </c>
      <c r="K6" s="24">
        <f>SUMME($C$3:C6)+SUMME($D$3:D6)</f>
        <v/>
      </c>
      <c r="L6" s="24">
        <f>J6-K6</f>
        <v/>
      </c>
      <c r="M6" s="26">
        <f>WENN(K6=0;0;L6/K6)</f>
        <v/>
      </c>
    </row>
    <row r="7">
      <c r="A7" s="17" t="n">
        <v>5</v>
      </c>
      <c r="B7" s="18">
        <f>EDATUM(Eingaben!$B$6;A7-1)</f>
        <v/>
      </c>
      <c r="C7" s="19" t="n">
        <v>0</v>
      </c>
      <c r="D7" s="4">
        <f>Eingaben!$B$3</f>
        <v/>
      </c>
      <c r="E7" s="19">
        <f>(I7+C7+D7)*Eingaben!$B$17</f>
        <v/>
      </c>
      <c r="F7" s="19">
        <f>(I7+C7+D7+E7)*Eingaben!$B$6/12</f>
        <v/>
      </c>
      <c r="G7" s="19">
        <f>WENN(Eingaben!$B$13="Ja";MAX(0;F7-Eingaben!$B$12/12)*Eingaben!$B$18;F7*Eingaben!$B$18)</f>
        <v/>
      </c>
      <c r="H7" s="19">
        <f>F7-G7</f>
        <v/>
      </c>
      <c r="I7" s="19">
        <f>J6</f>
        <v/>
      </c>
      <c r="J7" s="20">
        <f>I7+C7+D7+E7+H7-G7</f>
        <v/>
      </c>
      <c r="K7" s="19">
        <f>SUMME($C$3:C7)+SUMME($D$3:D7)</f>
        <v/>
      </c>
      <c r="L7" s="19">
        <f>J7-K7</f>
        <v/>
      </c>
      <c r="M7" s="21">
        <f>WENN(K7=0;0;L7/K7)</f>
        <v/>
      </c>
    </row>
    <row r="8">
      <c r="A8" s="22" t="n">
        <v>6</v>
      </c>
      <c r="B8" s="23">
        <f>EDATUM(Eingaben!$B$6;A8-1)</f>
        <v/>
      </c>
      <c r="C8" s="24" t="n">
        <v>0</v>
      </c>
      <c r="D8" s="4">
        <f>Eingaben!$B$3</f>
        <v/>
      </c>
      <c r="E8" s="24">
        <f>(I8+C8+D8)*Eingaben!$B$17</f>
        <v/>
      </c>
      <c r="F8" s="24">
        <f>(I8+C8+D8+E8)*Eingaben!$B$6/12</f>
        <v/>
      </c>
      <c r="G8" s="24">
        <f>WENN(Eingaben!$B$13="Ja";MAX(0;F8-Eingaben!$B$12/12)*Eingaben!$B$18;F8*Eingaben!$B$18)</f>
        <v/>
      </c>
      <c r="H8" s="24">
        <f>F8-G8</f>
        <v/>
      </c>
      <c r="I8" s="24">
        <f>J7</f>
        <v/>
      </c>
      <c r="J8" s="25">
        <f>I8+C8+D8+E8+H8-G8</f>
        <v/>
      </c>
      <c r="K8" s="24">
        <f>SUMME($C$3:C8)+SUMME($D$3:D8)</f>
        <v/>
      </c>
      <c r="L8" s="24">
        <f>J8-K8</f>
        <v/>
      </c>
      <c r="M8" s="26">
        <f>WENN(K8=0;0;L8/K8)</f>
        <v/>
      </c>
    </row>
    <row r="9">
      <c r="A9" s="17" t="n">
        <v>7</v>
      </c>
      <c r="B9" s="18">
        <f>EDATUM(Eingaben!$B$6;A9-1)</f>
        <v/>
      </c>
      <c r="C9" s="19" t="n">
        <v>0</v>
      </c>
      <c r="D9" s="4">
        <f>Eingaben!$B$3</f>
        <v/>
      </c>
      <c r="E9" s="19">
        <f>(I9+C9+D9)*Eingaben!$B$17</f>
        <v/>
      </c>
      <c r="F9" s="19">
        <f>(I9+C9+D9+E9)*Eingaben!$B$6/12</f>
        <v/>
      </c>
      <c r="G9" s="19">
        <f>WENN(Eingaben!$B$13="Ja";MAX(0;F9-Eingaben!$B$12/12)*Eingaben!$B$18;F9*Eingaben!$B$18)</f>
        <v/>
      </c>
      <c r="H9" s="19">
        <f>F9-G9</f>
        <v/>
      </c>
      <c r="I9" s="19">
        <f>J8</f>
        <v/>
      </c>
      <c r="J9" s="20">
        <f>I9+C9+D9+E9+H9-G9</f>
        <v/>
      </c>
      <c r="K9" s="19">
        <f>SUMME($C$3:C9)+SUMME($D$3:D9)</f>
        <v/>
      </c>
      <c r="L9" s="19">
        <f>J9-K9</f>
        <v/>
      </c>
      <c r="M9" s="21">
        <f>WENN(K9=0;0;L9/K9)</f>
        <v/>
      </c>
    </row>
    <row r="10">
      <c r="A10" s="22" t="n">
        <v>8</v>
      </c>
      <c r="B10" s="23">
        <f>EDATUM(Eingaben!$B$6;A10-1)</f>
        <v/>
      </c>
      <c r="C10" s="24" t="n">
        <v>0</v>
      </c>
      <c r="D10" s="4">
        <f>Eingaben!$B$3</f>
        <v/>
      </c>
      <c r="E10" s="24">
        <f>(I10+C10+D10)*Eingaben!$B$17</f>
        <v/>
      </c>
      <c r="F10" s="24">
        <f>(I10+C10+D10+E10)*Eingaben!$B$6/12</f>
        <v/>
      </c>
      <c r="G10" s="24">
        <f>WENN(Eingaben!$B$13="Ja";MAX(0;F10-Eingaben!$B$12/12)*Eingaben!$B$18;F10*Eingaben!$B$18)</f>
        <v/>
      </c>
      <c r="H10" s="24">
        <f>F10-G10</f>
        <v/>
      </c>
      <c r="I10" s="24">
        <f>J9</f>
        <v/>
      </c>
      <c r="J10" s="25">
        <f>I10+C10+D10+E10+H10-G10</f>
        <v/>
      </c>
      <c r="K10" s="24">
        <f>SUMME($C$3:C10)+SUMME($D$3:D10)</f>
        <v/>
      </c>
      <c r="L10" s="24">
        <f>J10-K10</f>
        <v/>
      </c>
      <c r="M10" s="26">
        <f>WENN(K10=0;0;L10/K10)</f>
        <v/>
      </c>
    </row>
    <row r="11">
      <c r="A11" s="17" t="n">
        <v>9</v>
      </c>
      <c r="B11" s="18">
        <f>EDATUM(Eingaben!$B$6;A11-1)</f>
        <v/>
      </c>
      <c r="C11" s="19" t="n">
        <v>0</v>
      </c>
      <c r="D11" s="4">
        <f>Eingaben!$B$3</f>
        <v/>
      </c>
      <c r="E11" s="19">
        <f>(I11+C11+D11)*Eingaben!$B$17</f>
        <v/>
      </c>
      <c r="F11" s="19">
        <f>(I11+C11+D11+E11)*Eingaben!$B$6/12</f>
        <v/>
      </c>
      <c r="G11" s="19">
        <f>WENN(Eingaben!$B$13="Ja";MAX(0;F11-Eingaben!$B$12/12)*Eingaben!$B$18;F11*Eingaben!$B$18)</f>
        <v/>
      </c>
      <c r="H11" s="19">
        <f>F11-G11</f>
        <v/>
      </c>
      <c r="I11" s="19">
        <f>J10</f>
        <v/>
      </c>
      <c r="J11" s="20">
        <f>I11+C11+D11+E11+H11-G11</f>
        <v/>
      </c>
      <c r="K11" s="19">
        <f>SUMME($C$3:C11)+SUMME($D$3:D11)</f>
        <v/>
      </c>
      <c r="L11" s="19">
        <f>J11-K11</f>
        <v/>
      </c>
      <c r="M11" s="21">
        <f>WENN(K11=0;0;L11/K11)</f>
        <v/>
      </c>
    </row>
    <row r="12">
      <c r="A12" s="22" t="n">
        <v>10</v>
      </c>
      <c r="B12" s="23">
        <f>EDATUM(Eingaben!$B$6;A12-1)</f>
        <v/>
      </c>
      <c r="C12" s="24" t="n">
        <v>0</v>
      </c>
      <c r="D12" s="4">
        <f>Eingaben!$B$3</f>
        <v/>
      </c>
      <c r="E12" s="24">
        <f>(I12+C12+D12)*Eingaben!$B$17</f>
        <v/>
      </c>
      <c r="F12" s="24">
        <f>(I12+C12+D12+E12)*Eingaben!$B$6/12</f>
        <v/>
      </c>
      <c r="G12" s="24">
        <f>WENN(Eingaben!$B$13="Ja";MAX(0;F12-Eingaben!$B$12/12)*Eingaben!$B$18;F12*Eingaben!$B$18)</f>
        <v/>
      </c>
      <c r="H12" s="24">
        <f>F12-G12</f>
        <v/>
      </c>
      <c r="I12" s="24">
        <f>J11</f>
        <v/>
      </c>
      <c r="J12" s="25">
        <f>I12+C12+D12+E12+H12-G12</f>
        <v/>
      </c>
      <c r="K12" s="24">
        <f>SUMME($C$3:C12)+SUMME($D$3:D12)</f>
        <v/>
      </c>
      <c r="L12" s="24">
        <f>J12-K12</f>
        <v/>
      </c>
      <c r="M12" s="26">
        <f>WENN(K12=0;0;L12/K12)</f>
        <v/>
      </c>
    </row>
    <row r="13">
      <c r="A13" s="17" t="n">
        <v>11</v>
      </c>
      <c r="B13" s="18">
        <f>EDATUM(Eingaben!$B$6;A13-1)</f>
        <v/>
      </c>
      <c r="C13" s="19" t="n">
        <v>0</v>
      </c>
      <c r="D13" s="4">
        <f>Eingaben!$B$3</f>
        <v/>
      </c>
      <c r="E13" s="19">
        <f>(I13+C13+D13)*Eingaben!$B$17</f>
        <v/>
      </c>
      <c r="F13" s="19">
        <f>(I13+C13+D13+E13)*Eingaben!$B$6/12</f>
        <v/>
      </c>
      <c r="G13" s="19">
        <f>WENN(Eingaben!$B$13="Ja";MAX(0;F13-Eingaben!$B$12/12)*Eingaben!$B$18;F13*Eingaben!$B$18)</f>
        <v/>
      </c>
      <c r="H13" s="19">
        <f>F13-G13</f>
        <v/>
      </c>
      <c r="I13" s="19">
        <f>J12</f>
        <v/>
      </c>
      <c r="J13" s="20">
        <f>I13+C13+D13+E13+H13-G13</f>
        <v/>
      </c>
      <c r="K13" s="19">
        <f>SUMME($C$3:C13)+SUMME($D$3:D13)</f>
        <v/>
      </c>
      <c r="L13" s="19">
        <f>J13-K13</f>
        <v/>
      </c>
      <c r="M13" s="21">
        <f>WENN(K13=0;0;L13/K13)</f>
        <v/>
      </c>
    </row>
    <row r="14">
      <c r="A14" s="22" t="n">
        <v>12</v>
      </c>
      <c r="B14" s="23">
        <f>EDATUM(Eingaben!$B$6;A14-1)</f>
        <v/>
      </c>
      <c r="C14" s="24" t="n">
        <v>0</v>
      </c>
      <c r="D14" s="4">
        <f>Eingaben!$B$3</f>
        <v/>
      </c>
      <c r="E14" s="24">
        <f>(I14+C14+D14)*Eingaben!$B$17</f>
        <v/>
      </c>
      <c r="F14" s="24">
        <f>(I14+C14+D14+E14)*Eingaben!$B$6/12</f>
        <v/>
      </c>
      <c r="G14" s="24">
        <f>WENN(Eingaben!$B$13="Ja";MAX(0;F14-Eingaben!$B$12/12)*Eingaben!$B$18;F14*Eingaben!$B$18)</f>
        <v/>
      </c>
      <c r="H14" s="24">
        <f>F14-G14</f>
        <v/>
      </c>
      <c r="I14" s="24">
        <f>J13</f>
        <v/>
      </c>
      <c r="J14" s="25">
        <f>I14+C14+D14+E14+H14-G14</f>
        <v/>
      </c>
      <c r="K14" s="24">
        <f>SUMME($C$3:C14)+SUMME($D$3:D14)</f>
        <v/>
      </c>
      <c r="L14" s="24">
        <f>J14-K14</f>
        <v/>
      </c>
      <c r="M14" s="26">
        <f>WENN(K14=0;0;L14/K14)</f>
        <v/>
      </c>
    </row>
    <row r="15">
      <c r="A15" s="17" t="n">
        <v>13</v>
      </c>
      <c r="B15" s="18">
        <f>EDATUM(Eingaben!$B$6;A15-1)</f>
        <v/>
      </c>
      <c r="C15" s="19" t="n">
        <v>0</v>
      </c>
      <c r="D15" s="4">
        <f>Eingaben!$B$3</f>
        <v/>
      </c>
      <c r="E15" s="19">
        <f>(I15+C15+D15)*Eingaben!$B$17</f>
        <v/>
      </c>
      <c r="F15" s="19">
        <f>(I15+C15+D15+E15)*Eingaben!$B$6/12</f>
        <v/>
      </c>
      <c r="G15" s="19">
        <f>WENN(Eingaben!$B$13="Ja";MAX(0;F15-Eingaben!$B$12/12)*Eingaben!$B$18;F15*Eingaben!$B$18)</f>
        <v/>
      </c>
      <c r="H15" s="19">
        <f>F15-G15</f>
        <v/>
      </c>
      <c r="I15" s="19">
        <f>J14</f>
        <v/>
      </c>
      <c r="J15" s="20">
        <f>I15+C15+D15+E15+H15-G15</f>
        <v/>
      </c>
      <c r="K15" s="19">
        <f>SUMME($C$3:C15)+SUMME($D$3:D15)</f>
        <v/>
      </c>
      <c r="L15" s="19">
        <f>J15-K15</f>
        <v/>
      </c>
      <c r="M15" s="21">
        <f>WENN(K15=0;0;L15/K15)</f>
        <v/>
      </c>
    </row>
    <row r="16">
      <c r="A16" s="22" t="n">
        <v>14</v>
      </c>
      <c r="B16" s="23">
        <f>EDATUM(Eingaben!$B$6;A16-1)</f>
        <v/>
      </c>
      <c r="C16" s="24" t="n">
        <v>0</v>
      </c>
      <c r="D16" s="4">
        <f>Eingaben!$B$3</f>
        <v/>
      </c>
      <c r="E16" s="24">
        <f>(I16+C16+D16)*Eingaben!$B$17</f>
        <v/>
      </c>
      <c r="F16" s="24">
        <f>(I16+C16+D16+E16)*Eingaben!$B$6/12</f>
        <v/>
      </c>
      <c r="G16" s="24">
        <f>WENN(Eingaben!$B$13="Ja";MAX(0;F16-Eingaben!$B$12/12)*Eingaben!$B$18;F16*Eingaben!$B$18)</f>
        <v/>
      </c>
      <c r="H16" s="24">
        <f>F16-G16</f>
        <v/>
      </c>
      <c r="I16" s="24">
        <f>J15</f>
        <v/>
      </c>
      <c r="J16" s="25">
        <f>I16+C16+D16+E16+H16-G16</f>
        <v/>
      </c>
      <c r="K16" s="24">
        <f>SUMME($C$3:C16)+SUMME($D$3:D16)</f>
        <v/>
      </c>
      <c r="L16" s="24">
        <f>J16-K16</f>
        <v/>
      </c>
      <c r="M16" s="26">
        <f>WENN(K16=0;0;L16/K16)</f>
        <v/>
      </c>
    </row>
    <row r="17">
      <c r="A17" s="17" t="n">
        <v>15</v>
      </c>
      <c r="B17" s="18">
        <f>EDATUM(Eingaben!$B$6;A17-1)</f>
        <v/>
      </c>
      <c r="C17" s="19" t="n">
        <v>0</v>
      </c>
      <c r="D17" s="4">
        <f>Eingaben!$B$3</f>
        <v/>
      </c>
      <c r="E17" s="19">
        <f>(I17+C17+D17)*Eingaben!$B$17</f>
        <v/>
      </c>
      <c r="F17" s="19">
        <f>(I17+C17+D17+E17)*Eingaben!$B$6/12</f>
        <v/>
      </c>
      <c r="G17" s="19">
        <f>WENN(Eingaben!$B$13="Ja";MAX(0;F17-Eingaben!$B$12/12)*Eingaben!$B$18;F17*Eingaben!$B$18)</f>
        <v/>
      </c>
      <c r="H17" s="19">
        <f>F17-G17</f>
        <v/>
      </c>
      <c r="I17" s="19">
        <f>J16</f>
        <v/>
      </c>
      <c r="J17" s="20">
        <f>I17+C17+D17+E17+H17-G17</f>
        <v/>
      </c>
      <c r="K17" s="19">
        <f>SUMME($C$3:C17)+SUMME($D$3:D17)</f>
        <v/>
      </c>
      <c r="L17" s="19">
        <f>J17-K17</f>
        <v/>
      </c>
      <c r="M17" s="21">
        <f>WENN(K17=0;0;L17/K17)</f>
        <v/>
      </c>
    </row>
    <row r="18">
      <c r="A18" s="22" t="n">
        <v>16</v>
      </c>
      <c r="B18" s="23">
        <f>EDATUM(Eingaben!$B$6;A18-1)</f>
        <v/>
      </c>
      <c r="C18" s="24" t="n">
        <v>0</v>
      </c>
      <c r="D18" s="4">
        <f>Eingaben!$B$3</f>
        <v/>
      </c>
      <c r="E18" s="24">
        <f>(I18+C18+D18)*Eingaben!$B$17</f>
        <v/>
      </c>
      <c r="F18" s="24">
        <f>(I18+C18+D18+E18)*Eingaben!$B$6/12</f>
        <v/>
      </c>
      <c r="G18" s="24">
        <f>WENN(Eingaben!$B$13="Ja";MAX(0;F18-Eingaben!$B$12/12)*Eingaben!$B$18;F18*Eingaben!$B$18)</f>
        <v/>
      </c>
      <c r="H18" s="24">
        <f>F18-G18</f>
        <v/>
      </c>
      <c r="I18" s="24">
        <f>J17</f>
        <v/>
      </c>
      <c r="J18" s="25">
        <f>I18+C18+D18+E18+H18-G18</f>
        <v/>
      </c>
      <c r="K18" s="24">
        <f>SUMME($C$3:C18)+SUMME($D$3:D18)</f>
        <v/>
      </c>
      <c r="L18" s="24">
        <f>J18-K18</f>
        <v/>
      </c>
      <c r="M18" s="26">
        <f>WENN(K18=0;0;L18/K18)</f>
        <v/>
      </c>
    </row>
    <row r="19">
      <c r="A19" s="17" t="n">
        <v>17</v>
      </c>
      <c r="B19" s="18">
        <f>EDATUM(Eingaben!$B$6;A19-1)</f>
        <v/>
      </c>
      <c r="C19" s="19" t="n">
        <v>0</v>
      </c>
      <c r="D19" s="4">
        <f>Eingaben!$B$3</f>
        <v/>
      </c>
      <c r="E19" s="19">
        <f>(I19+C19+D19)*Eingaben!$B$17</f>
        <v/>
      </c>
      <c r="F19" s="19">
        <f>(I19+C19+D19+E19)*Eingaben!$B$6/12</f>
        <v/>
      </c>
      <c r="G19" s="19">
        <f>WENN(Eingaben!$B$13="Ja";MAX(0;F19-Eingaben!$B$12/12)*Eingaben!$B$18;F19*Eingaben!$B$18)</f>
        <v/>
      </c>
      <c r="H19" s="19">
        <f>F19-G19</f>
        <v/>
      </c>
      <c r="I19" s="19">
        <f>J18</f>
        <v/>
      </c>
      <c r="J19" s="20">
        <f>I19+C19+D19+E19+H19-G19</f>
        <v/>
      </c>
      <c r="K19" s="19">
        <f>SUMME($C$3:C19)+SUMME($D$3:D19)</f>
        <v/>
      </c>
      <c r="L19" s="19">
        <f>J19-K19</f>
        <v/>
      </c>
      <c r="M19" s="21">
        <f>WENN(K19=0;0;L19/K19)</f>
        <v/>
      </c>
    </row>
    <row r="20">
      <c r="A20" s="22" t="n">
        <v>18</v>
      </c>
      <c r="B20" s="23">
        <f>EDATUM(Eingaben!$B$6;A20-1)</f>
        <v/>
      </c>
      <c r="C20" s="24" t="n">
        <v>0</v>
      </c>
      <c r="D20" s="4">
        <f>Eingaben!$B$3</f>
        <v/>
      </c>
      <c r="E20" s="24">
        <f>(I20+C20+D20)*Eingaben!$B$17</f>
        <v/>
      </c>
      <c r="F20" s="24">
        <f>(I20+C20+D20+E20)*Eingaben!$B$6/12</f>
        <v/>
      </c>
      <c r="G20" s="24">
        <f>WENN(Eingaben!$B$13="Ja";MAX(0;F20-Eingaben!$B$12/12)*Eingaben!$B$18;F20*Eingaben!$B$18)</f>
        <v/>
      </c>
      <c r="H20" s="24">
        <f>F20-G20</f>
        <v/>
      </c>
      <c r="I20" s="24">
        <f>J19</f>
        <v/>
      </c>
      <c r="J20" s="25">
        <f>I20+C20+D20+E20+H20-G20</f>
        <v/>
      </c>
      <c r="K20" s="24">
        <f>SUMME($C$3:C20)+SUMME($D$3:D20)</f>
        <v/>
      </c>
      <c r="L20" s="24">
        <f>J20-K20</f>
        <v/>
      </c>
      <c r="M20" s="26">
        <f>WENN(K20=0;0;L20/K20)</f>
        <v/>
      </c>
    </row>
    <row r="21">
      <c r="A21" s="17" t="n">
        <v>19</v>
      </c>
      <c r="B21" s="18">
        <f>EDATUM(Eingaben!$B$6;A21-1)</f>
        <v/>
      </c>
      <c r="C21" s="19" t="n">
        <v>0</v>
      </c>
      <c r="D21" s="4">
        <f>Eingaben!$B$3</f>
        <v/>
      </c>
      <c r="E21" s="19">
        <f>(I21+C21+D21)*Eingaben!$B$17</f>
        <v/>
      </c>
      <c r="F21" s="19">
        <f>(I21+C21+D21+E21)*Eingaben!$B$6/12</f>
        <v/>
      </c>
      <c r="G21" s="19">
        <f>WENN(Eingaben!$B$13="Ja";MAX(0;F21-Eingaben!$B$12/12)*Eingaben!$B$18;F21*Eingaben!$B$18)</f>
        <v/>
      </c>
      <c r="H21" s="19">
        <f>F21-G21</f>
        <v/>
      </c>
      <c r="I21" s="19">
        <f>J20</f>
        <v/>
      </c>
      <c r="J21" s="20">
        <f>I21+C21+D21+E21+H21-G21</f>
        <v/>
      </c>
      <c r="K21" s="19">
        <f>SUMME($C$3:C21)+SUMME($D$3:D21)</f>
        <v/>
      </c>
      <c r="L21" s="19">
        <f>J21-K21</f>
        <v/>
      </c>
      <c r="M21" s="21">
        <f>WENN(K21=0;0;L21/K21)</f>
        <v/>
      </c>
    </row>
    <row r="22">
      <c r="A22" s="22" t="n">
        <v>20</v>
      </c>
      <c r="B22" s="23">
        <f>EDATUM(Eingaben!$B$6;A22-1)</f>
        <v/>
      </c>
      <c r="C22" s="24" t="n">
        <v>0</v>
      </c>
      <c r="D22" s="4">
        <f>Eingaben!$B$3</f>
        <v/>
      </c>
      <c r="E22" s="24">
        <f>(I22+C22+D22)*Eingaben!$B$17</f>
        <v/>
      </c>
      <c r="F22" s="24">
        <f>(I22+C22+D22+E22)*Eingaben!$B$6/12</f>
        <v/>
      </c>
      <c r="G22" s="24">
        <f>WENN(Eingaben!$B$13="Ja";MAX(0;F22-Eingaben!$B$12/12)*Eingaben!$B$18;F22*Eingaben!$B$18)</f>
        <v/>
      </c>
      <c r="H22" s="24">
        <f>F22-G22</f>
        <v/>
      </c>
      <c r="I22" s="24">
        <f>J21</f>
        <v/>
      </c>
      <c r="J22" s="25">
        <f>I22+C22+D22+E22+H22-G22</f>
        <v/>
      </c>
      <c r="K22" s="24">
        <f>SUMME($C$3:C22)+SUMME($D$3:D22)</f>
        <v/>
      </c>
      <c r="L22" s="24">
        <f>J22-K22</f>
        <v/>
      </c>
      <c r="M22" s="26">
        <f>WENN(K22=0;0;L22/K22)</f>
        <v/>
      </c>
    </row>
    <row r="23">
      <c r="A23" s="17" t="n">
        <v>21</v>
      </c>
      <c r="B23" s="18">
        <f>EDATUM(Eingaben!$B$6;A23-1)</f>
        <v/>
      </c>
      <c r="C23" s="19" t="n">
        <v>0</v>
      </c>
      <c r="D23" s="4">
        <f>Eingaben!$B$3</f>
        <v/>
      </c>
      <c r="E23" s="19">
        <f>(I23+C23+D23)*Eingaben!$B$17</f>
        <v/>
      </c>
      <c r="F23" s="19">
        <f>(I23+C23+D23+E23)*Eingaben!$B$6/12</f>
        <v/>
      </c>
      <c r="G23" s="19">
        <f>WENN(Eingaben!$B$13="Ja";MAX(0;F23-Eingaben!$B$12/12)*Eingaben!$B$18;F23*Eingaben!$B$18)</f>
        <v/>
      </c>
      <c r="H23" s="19">
        <f>F23-G23</f>
        <v/>
      </c>
      <c r="I23" s="19">
        <f>J22</f>
        <v/>
      </c>
      <c r="J23" s="20">
        <f>I23+C23+D23+E23+H23-G23</f>
        <v/>
      </c>
      <c r="K23" s="19">
        <f>SUMME($C$3:C23)+SUMME($D$3:D23)</f>
        <v/>
      </c>
      <c r="L23" s="19">
        <f>J23-K23</f>
        <v/>
      </c>
      <c r="M23" s="21">
        <f>WENN(K23=0;0;L23/K23)</f>
        <v/>
      </c>
    </row>
    <row r="24">
      <c r="A24" s="22" t="n">
        <v>22</v>
      </c>
      <c r="B24" s="23">
        <f>EDATUM(Eingaben!$B$6;A24-1)</f>
        <v/>
      </c>
      <c r="C24" s="24" t="n">
        <v>0</v>
      </c>
      <c r="D24" s="4">
        <f>Eingaben!$B$3</f>
        <v/>
      </c>
      <c r="E24" s="24">
        <f>(I24+C24+D24)*Eingaben!$B$17</f>
        <v/>
      </c>
      <c r="F24" s="24">
        <f>(I24+C24+D24+E24)*Eingaben!$B$6/12</f>
        <v/>
      </c>
      <c r="G24" s="24">
        <f>WENN(Eingaben!$B$13="Ja";MAX(0;F24-Eingaben!$B$12/12)*Eingaben!$B$18;F24*Eingaben!$B$18)</f>
        <v/>
      </c>
      <c r="H24" s="24">
        <f>F24-G24</f>
        <v/>
      </c>
      <c r="I24" s="24">
        <f>J23</f>
        <v/>
      </c>
      <c r="J24" s="25">
        <f>I24+C24+D24+E24+H24-G24</f>
        <v/>
      </c>
      <c r="K24" s="24">
        <f>SUMME($C$3:C24)+SUMME($D$3:D24)</f>
        <v/>
      </c>
      <c r="L24" s="24">
        <f>J24-K24</f>
        <v/>
      </c>
      <c r="M24" s="26">
        <f>WENN(K24=0;0;L24/K24)</f>
        <v/>
      </c>
    </row>
    <row r="25">
      <c r="A25" s="17" t="n">
        <v>23</v>
      </c>
      <c r="B25" s="18">
        <f>EDATUM(Eingaben!$B$6;A25-1)</f>
        <v/>
      </c>
      <c r="C25" s="19" t="n">
        <v>0</v>
      </c>
      <c r="D25" s="4">
        <f>Eingaben!$B$3</f>
        <v/>
      </c>
      <c r="E25" s="19">
        <f>(I25+C25+D25)*Eingaben!$B$17</f>
        <v/>
      </c>
      <c r="F25" s="19">
        <f>(I25+C25+D25+E25)*Eingaben!$B$6/12</f>
        <v/>
      </c>
      <c r="G25" s="19">
        <f>WENN(Eingaben!$B$13="Ja";MAX(0;F25-Eingaben!$B$12/12)*Eingaben!$B$18;F25*Eingaben!$B$18)</f>
        <v/>
      </c>
      <c r="H25" s="19">
        <f>F25-G25</f>
        <v/>
      </c>
      <c r="I25" s="19">
        <f>J24</f>
        <v/>
      </c>
      <c r="J25" s="20">
        <f>I25+C25+D25+E25+H25-G25</f>
        <v/>
      </c>
      <c r="K25" s="19">
        <f>SUMME($C$3:C25)+SUMME($D$3:D25)</f>
        <v/>
      </c>
      <c r="L25" s="19">
        <f>J25-K25</f>
        <v/>
      </c>
      <c r="M25" s="21">
        <f>WENN(K25=0;0;L25/K25)</f>
        <v/>
      </c>
    </row>
    <row r="26">
      <c r="A26" s="22" t="n">
        <v>24</v>
      </c>
      <c r="B26" s="23">
        <f>EDATUM(Eingaben!$B$6;A26-1)</f>
        <v/>
      </c>
      <c r="C26" s="24" t="n">
        <v>0</v>
      </c>
      <c r="D26" s="4">
        <f>Eingaben!$B$3</f>
        <v/>
      </c>
      <c r="E26" s="24">
        <f>(I26+C26+D26)*Eingaben!$B$17</f>
        <v/>
      </c>
      <c r="F26" s="24">
        <f>(I26+C26+D26+E26)*Eingaben!$B$6/12</f>
        <v/>
      </c>
      <c r="G26" s="24">
        <f>WENN(Eingaben!$B$13="Ja";MAX(0;F26-Eingaben!$B$12/12)*Eingaben!$B$18;F26*Eingaben!$B$18)</f>
        <v/>
      </c>
      <c r="H26" s="24">
        <f>F26-G26</f>
        <v/>
      </c>
      <c r="I26" s="24">
        <f>J25</f>
        <v/>
      </c>
      <c r="J26" s="25">
        <f>I26+C26+D26+E26+H26-G26</f>
        <v/>
      </c>
      <c r="K26" s="24">
        <f>SUMME($C$3:C26)+SUMME($D$3:D26)</f>
        <v/>
      </c>
      <c r="L26" s="24">
        <f>J26-K26</f>
        <v/>
      </c>
      <c r="M26" s="26">
        <f>WENN(K26=0;0;L26/K26)</f>
        <v/>
      </c>
    </row>
    <row r="27">
      <c r="A27" s="17" t="n">
        <v>25</v>
      </c>
      <c r="B27" s="18">
        <f>EDATUM(Eingaben!$B$6;A27-1)</f>
        <v/>
      </c>
      <c r="C27" s="19" t="n">
        <v>0</v>
      </c>
      <c r="D27" s="4">
        <f>Eingaben!$B$3</f>
        <v/>
      </c>
      <c r="E27" s="19">
        <f>(I27+C27+D27)*Eingaben!$B$17</f>
        <v/>
      </c>
      <c r="F27" s="19">
        <f>(I27+C27+D27+E27)*Eingaben!$B$6/12</f>
        <v/>
      </c>
      <c r="G27" s="19">
        <f>WENN(Eingaben!$B$13="Ja";MAX(0;F27-Eingaben!$B$12/12)*Eingaben!$B$18;F27*Eingaben!$B$18)</f>
        <v/>
      </c>
      <c r="H27" s="19">
        <f>F27-G27</f>
        <v/>
      </c>
      <c r="I27" s="19">
        <f>J26</f>
        <v/>
      </c>
      <c r="J27" s="20">
        <f>I27+C27+D27+E27+H27-G27</f>
        <v/>
      </c>
      <c r="K27" s="19">
        <f>SUMME($C$3:C27)+SUMME($D$3:D27)</f>
        <v/>
      </c>
      <c r="L27" s="19">
        <f>J27-K27</f>
        <v/>
      </c>
      <c r="M27" s="21">
        <f>WENN(K27=0;0;L27/K27)</f>
        <v/>
      </c>
    </row>
    <row r="28">
      <c r="A28" s="22" t="n">
        <v>26</v>
      </c>
      <c r="B28" s="23">
        <f>EDATUM(Eingaben!$B$6;A28-1)</f>
        <v/>
      </c>
      <c r="C28" s="24" t="n">
        <v>0</v>
      </c>
      <c r="D28" s="4">
        <f>Eingaben!$B$3</f>
        <v/>
      </c>
      <c r="E28" s="24">
        <f>(I28+C28+D28)*Eingaben!$B$17</f>
        <v/>
      </c>
      <c r="F28" s="24">
        <f>(I28+C28+D28+E28)*Eingaben!$B$6/12</f>
        <v/>
      </c>
      <c r="G28" s="24">
        <f>WENN(Eingaben!$B$13="Ja";MAX(0;F28-Eingaben!$B$12/12)*Eingaben!$B$18;F28*Eingaben!$B$18)</f>
        <v/>
      </c>
      <c r="H28" s="24">
        <f>F28-G28</f>
        <v/>
      </c>
      <c r="I28" s="24">
        <f>J27</f>
        <v/>
      </c>
      <c r="J28" s="25">
        <f>I28+C28+D28+E28+H28-G28</f>
        <v/>
      </c>
      <c r="K28" s="24">
        <f>SUMME($C$3:C28)+SUMME($D$3:D28)</f>
        <v/>
      </c>
      <c r="L28" s="24">
        <f>J28-K28</f>
        <v/>
      </c>
      <c r="M28" s="26">
        <f>WENN(K28=0;0;L28/K28)</f>
        <v/>
      </c>
    </row>
    <row r="29">
      <c r="A29" s="17" t="n">
        <v>27</v>
      </c>
      <c r="B29" s="18">
        <f>EDATUM(Eingaben!$B$6;A29-1)</f>
        <v/>
      </c>
      <c r="C29" s="19" t="n">
        <v>0</v>
      </c>
      <c r="D29" s="4">
        <f>Eingaben!$B$3</f>
        <v/>
      </c>
      <c r="E29" s="19">
        <f>(I29+C29+D29)*Eingaben!$B$17</f>
        <v/>
      </c>
      <c r="F29" s="19">
        <f>(I29+C29+D29+E29)*Eingaben!$B$6/12</f>
        <v/>
      </c>
      <c r="G29" s="19">
        <f>WENN(Eingaben!$B$13="Ja";MAX(0;F29-Eingaben!$B$12/12)*Eingaben!$B$18;F29*Eingaben!$B$18)</f>
        <v/>
      </c>
      <c r="H29" s="19">
        <f>F29-G29</f>
        <v/>
      </c>
      <c r="I29" s="19">
        <f>J28</f>
        <v/>
      </c>
      <c r="J29" s="20">
        <f>I29+C29+D29+E29+H29-G29</f>
        <v/>
      </c>
      <c r="K29" s="19">
        <f>SUMME($C$3:C29)+SUMME($D$3:D29)</f>
        <v/>
      </c>
      <c r="L29" s="19">
        <f>J29-K29</f>
        <v/>
      </c>
      <c r="M29" s="21">
        <f>WENN(K29=0;0;L29/K29)</f>
        <v/>
      </c>
    </row>
    <row r="30">
      <c r="A30" s="22" t="n">
        <v>28</v>
      </c>
      <c r="B30" s="23">
        <f>EDATUM(Eingaben!$B$6;A30-1)</f>
        <v/>
      </c>
      <c r="C30" s="24" t="n">
        <v>0</v>
      </c>
      <c r="D30" s="4">
        <f>Eingaben!$B$3</f>
        <v/>
      </c>
      <c r="E30" s="24">
        <f>(I30+C30+D30)*Eingaben!$B$17</f>
        <v/>
      </c>
      <c r="F30" s="24">
        <f>(I30+C30+D30+E30)*Eingaben!$B$6/12</f>
        <v/>
      </c>
      <c r="G30" s="24">
        <f>WENN(Eingaben!$B$13="Ja";MAX(0;F30-Eingaben!$B$12/12)*Eingaben!$B$18;F30*Eingaben!$B$18)</f>
        <v/>
      </c>
      <c r="H30" s="24">
        <f>F30-G30</f>
        <v/>
      </c>
      <c r="I30" s="24">
        <f>J29</f>
        <v/>
      </c>
      <c r="J30" s="25">
        <f>I30+C30+D30+E30+H30-G30</f>
        <v/>
      </c>
      <c r="K30" s="24">
        <f>SUMME($C$3:C30)+SUMME($D$3:D30)</f>
        <v/>
      </c>
      <c r="L30" s="24">
        <f>J30-K30</f>
        <v/>
      </c>
      <c r="M30" s="26">
        <f>WENN(K30=0;0;L30/K30)</f>
        <v/>
      </c>
    </row>
    <row r="31">
      <c r="A31" s="17" t="n">
        <v>29</v>
      </c>
      <c r="B31" s="18">
        <f>EDATUM(Eingaben!$B$6;A31-1)</f>
        <v/>
      </c>
      <c r="C31" s="19" t="n">
        <v>0</v>
      </c>
      <c r="D31" s="4">
        <f>Eingaben!$B$3</f>
        <v/>
      </c>
      <c r="E31" s="19">
        <f>(I31+C31+D31)*Eingaben!$B$17</f>
        <v/>
      </c>
      <c r="F31" s="19">
        <f>(I31+C31+D31+E31)*Eingaben!$B$6/12</f>
        <v/>
      </c>
      <c r="G31" s="19">
        <f>WENN(Eingaben!$B$13="Ja";MAX(0;F31-Eingaben!$B$12/12)*Eingaben!$B$18;F31*Eingaben!$B$18)</f>
        <v/>
      </c>
      <c r="H31" s="19">
        <f>F31-G31</f>
        <v/>
      </c>
      <c r="I31" s="19">
        <f>J30</f>
        <v/>
      </c>
      <c r="J31" s="20">
        <f>I31+C31+D31+E31+H31-G31</f>
        <v/>
      </c>
      <c r="K31" s="19">
        <f>SUMME($C$3:C31)+SUMME($D$3:D31)</f>
        <v/>
      </c>
      <c r="L31" s="19">
        <f>J31-K31</f>
        <v/>
      </c>
      <c r="M31" s="21">
        <f>WENN(K31=0;0;L31/K31)</f>
        <v/>
      </c>
    </row>
    <row r="32">
      <c r="A32" s="22" t="n">
        <v>30</v>
      </c>
      <c r="B32" s="23">
        <f>EDATUM(Eingaben!$B$6;A32-1)</f>
        <v/>
      </c>
      <c r="C32" s="24" t="n">
        <v>0</v>
      </c>
      <c r="D32" s="4">
        <f>Eingaben!$B$3</f>
        <v/>
      </c>
      <c r="E32" s="24">
        <f>(I32+C32+D32)*Eingaben!$B$17</f>
        <v/>
      </c>
      <c r="F32" s="24">
        <f>(I32+C32+D32+E32)*Eingaben!$B$6/12</f>
        <v/>
      </c>
      <c r="G32" s="24">
        <f>WENN(Eingaben!$B$13="Ja";MAX(0;F32-Eingaben!$B$12/12)*Eingaben!$B$18;F32*Eingaben!$B$18)</f>
        <v/>
      </c>
      <c r="H32" s="24">
        <f>F32-G32</f>
        <v/>
      </c>
      <c r="I32" s="24">
        <f>J31</f>
        <v/>
      </c>
      <c r="J32" s="25">
        <f>I32+C32+D32+E32+H32-G32</f>
        <v/>
      </c>
      <c r="K32" s="24">
        <f>SUMME($C$3:C32)+SUMME($D$3:D32)</f>
        <v/>
      </c>
      <c r="L32" s="24">
        <f>J32-K32</f>
        <v/>
      </c>
      <c r="M32" s="26">
        <f>WENN(K32=0;0;L32/K32)</f>
        <v/>
      </c>
    </row>
    <row r="33">
      <c r="A33" s="17" t="n">
        <v>31</v>
      </c>
      <c r="B33" s="18">
        <f>EDATUM(Eingaben!$B$6;A33-1)</f>
        <v/>
      </c>
      <c r="C33" s="19" t="n">
        <v>0</v>
      </c>
      <c r="D33" s="4">
        <f>Eingaben!$B$3</f>
        <v/>
      </c>
      <c r="E33" s="19">
        <f>(I33+C33+D33)*Eingaben!$B$17</f>
        <v/>
      </c>
      <c r="F33" s="19">
        <f>(I33+C33+D33+E33)*Eingaben!$B$6/12</f>
        <v/>
      </c>
      <c r="G33" s="19">
        <f>WENN(Eingaben!$B$13="Ja";MAX(0;F33-Eingaben!$B$12/12)*Eingaben!$B$18;F33*Eingaben!$B$18)</f>
        <v/>
      </c>
      <c r="H33" s="19">
        <f>F33-G33</f>
        <v/>
      </c>
      <c r="I33" s="19">
        <f>J32</f>
        <v/>
      </c>
      <c r="J33" s="20">
        <f>I33+C33+D33+E33+H33-G33</f>
        <v/>
      </c>
      <c r="K33" s="19">
        <f>SUMME($C$3:C33)+SUMME($D$3:D33)</f>
        <v/>
      </c>
      <c r="L33" s="19">
        <f>J33-K33</f>
        <v/>
      </c>
      <c r="M33" s="21">
        <f>WENN(K33=0;0;L33/K33)</f>
        <v/>
      </c>
    </row>
    <row r="34">
      <c r="A34" s="22" t="n">
        <v>32</v>
      </c>
      <c r="B34" s="23">
        <f>EDATUM(Eingaben!$B$6;A34-1)</f>
        <v/>
      </c>
      <c r="C34" s="24" t="n">
        <v>0</v>
      </c>
      <c r="D34" s="4">
        <f>Eingaben!$B$3</f>
        <v/>
      </c>
      <c r="E34" s="24">
        <f>(I34+C34+D34)*Eingaben!$B$17</f>
        <v/>
      </c>
      <c r="F34" s="24">
        <f>(I34+C34+D34+E34)*Eingaben!$B$6/12</f>
        <v/>
      </c>
      <c r="G34" s="24">
        <f>WENN(Eingaben!$B$13="Ja";MAX(0;F34-Eingaben!$B$12/12)*Eingaben!$B$18;F34*Eingaben!$B$18)</f>
        <v/>
      </c>
      <c r="H34" s="24">
        <f>F34-G34</f>
        <v/>
      </c>
      <c r="I34" s="24">
        <f>J33</f>
        <v/>
      </c>
      <c r="J34" s="25">
        <f>I34+C34+D34+E34+H34-G34</f>
        <v/>
      </c>
      <c r="K34" s="24">
        <f>SUMME($C$3:C34)+SUMME($D$3:D34)</f>
        <v/>
      </c>
      <c r="L34" s="24">
        <f>J34-K34</f>
        <v/>
      </c>
      <c r="M34" s="26">
        <f>WENN(K34=0;0;L34/K34)</f>
        <v/>
      </c>
    </row>
    <row r="35">
      <c r="A35" s="17" t="n">
        <v>33</v>
      </c>
      <c r="B35" s="18">
        <f>EDATUM(Eingaben!$B$6;A35-1)</f>
        <v/>
      </c>
      <c r="C35" s="19" t="n">
        <v>0</v>
      </c>
      <c r="D35" s="4">
        <f>Eingaben!$B$3</f>
        <v/>
      </c>
      <c r="E35" s="19">
        <f>(I35+C35+D35)*Eingaben!$B$17</f>
        <v/>
      </c>
      <c r="F35" s="19">
        <f>(I35+C35+D35+E35)*Eingaben!$B$6/12</f>
        <v/>
      </c>
      <c r="G35" s="19">
        <f>WENN(Eingaben!$B$13="Ja";MAX(0;F35-Eingaben!$B$12/12)*Eingaben!$B$18;F35*Eingaben!$B$18)</f>
        <v/>
      </c>
      <c r="H35" s="19">
        <f>F35-G35</f>
        <v/>
      </c>
      <c r="I35" s="19">
        <f>J34</f>
        <v/>
      </c>
      <c r="J35" s="20">
        <f>I35+C35+D35+E35+H35-G35</f>
        <v/>
      </c>
      <c r="K35" s="19">
        <f>SUMME($C$3:C35)+SUMME($D$3:D35)</f>
        <v/>
      </c>
      <c r="L35" s="19">
        <f>J35-K35</f>
        <v/>
      </c>
      <c r="M35" s="21">
        <f>WENN(K35=0;0;L35/K35)</f>
        <v/>
      </c>
    </row>
    <row r="36">
      <c r="A36" s="22" t="n">
        <v>34</v>
      </c>
      <c r="B36" s="23">
        <f>EDATUM(Eingaben!$B$6;A36-1)</f>
        <v/>
      </c>
      <c r="C36" s="24" t="n">
        <v>0</v>
      </c>
      <c r="D36" s="4">
        <f>Eingaben!$B$3</f>
        <v/>
      </c>
      <c r="E36" s="24">
        <f>(I36+C36+D36)*Eingaben!$B$17</f>
        <v/>
      </c>
      <c r="F36" s="24">
        <f>(I36+C36+D36+E36)*Eingaben!$B$6/12</f>
        <v/>
      </c>
      <c r="G36" s="24">
        <f>WENN(Eingaben!$B$13="Ja";MAX(0;F36-Eingaben!$B$12/12)*Eingaben!$B$18;F36*Eingaben!$B$18)</f>
        <v/>
      </c>
      <c r="H36" s="24">
        <f>F36-G36</f>
        <v/>
      </c>
      <c r="I36" s="24">
        <f>J35</f>
        <v/>
      </c>
      <c r="J36" s="25">
        <f>I36+C36+D36+E36+H36-G36</f>
        <v/>
      </c>
      <c r="K36" s="24">
        <f>SUMME($C$3:C36)+SUMME($D$3:D36)</f>
        <v/>
      </c>
      <c r="L36" s="24">
        <f>J36-K36</f>
        <v/>
      </c>
      <c r="M36" s="26">
        <f>WENN(K36=0;0;L36/K36)</f>
        <v/>
      </c>
    </row>
    <row r="37">
      <c r="A37" s="17" t="n">
        <v>35</v>
      </c>
      <c r="B37" s="18">
        <f>EDATUM(Eingaben!$B$6;A37-1)</f>
        <v/>
      </c>
      <c r="C37" s="19" t="n">
        <v>0</v>
      </c>
      <c r="D37" s="4">
        <f>Eingaben!$B$3</f>
        <v/>
      </c>
      <c r="E37" s="19">
        <f>(I37+C37+D37)*Eingaben!$B$17</f>
        <v/>
      </c>
      <c r="F37" s="19">
        <f>(I37+C37+D37+E37)*Eingaben!$B$6/12</f>
        <v/>
      </c>
      <c r="G37" s="19">
        <f>WENN(Eingaben!$B$13="Ja";MAX(0;F37-Eingaben!$B$12/12)*Eingaben!$B$18;F37*Eingaben!$B$18)</f>
        <v/>
      </c>
      <c r="H37" s="19">
        <f>F37-G37</f>
        <v/>
      </c>
      <c r="I37" s="19">
        <f>J36</f>
        <v/>
      </c>
      <c r="J37" s="20">
        <f>I37+C37+D37+E37+H37-G37</f>
        <v/>
      </c>
      <c r="K37" s="19">
        <f>SUMME($C$3:C37)+SUMME($D$3:D37)</f>
        <v/>
      </c>
      <c r="L37" s="19">
        <f>J37-K37</f>
        <v/>
      </c>
      <c r="M37" s="21">
        <f>WENN(K37=0;0;L37/K37)</f>
        <v/>
      </c>
    </row>
    <row r="38">
      <c r="A38" s="22" t="n">
        <v>36</v>
      </c>
      <c r="B38" s="23">
        <f>EDATUM(Eingaben!$B$6;A38-1)</f>
        <v/>
      </c>
      <c r="C38" s="24" t="n">
        <v>0</v>
      </c>
      <c r="D38" s="4">
        <f>Eingaben!$B$3</f>
        <v/>
      </c>
      <c r="E38" s="24">
        <f>(I38+C38+D38)*Eingaben!$B$17</f>
        <v/>
      </c>
      <c r="F38" s="24">
        <f>(I38+C38+D38+E38)*Eingaben!$B$6/12</f>
        <v/>
      </c>
      <c r="G38" s="24">
        <f>WENN(Eingaben!$B$13="Ja";MAX(0;F38-Eingaben!$B$12/12)*Eingaben!$B$18;F38*Eingaben!$B$18)</f>
        <v/>
      </c>
      <c r="H38" s="24">
        <f>F38-G38</f>
        <v/>
      </c>
      <c r="I38" s="24">
        <f>J37</f>
        <v/>
      </c>
      <c r="J38" s="25">
        <f>I38+C38+D38+E38+H38-G38</f>
        <v/>
      </c>
      <c r="K38" s="24">
        <f>SUMME($C$3:C38)+SUMME($D$3:D38)</f>
        <v/>
      </c>
      <c r="L38" s="24">
        <f>J38-K38</f>
        <v/>
      </c>
      <c r="M38" s="26">
        <f>WENN(K38=0;0;L38/K38)</f>
        <v/>
      </c>
    </row>
    <row r="39">
      <c r="A39" s="17" t="n">
        <v>37</v>
      </c>
      <c r="B39" s="18">
        <f>EDATUM(Eingaben!$B$6;A39-1)</f>
        <v/>
      </c>
      <c r="C39" s="19" t="n">
        <v>0</v>
      </c>
      <c r="D39" s="4">
        <f>Eingaben!$B$3</f>
        <v/>
      </c>
      <c r="E39" s="19">
        <f>(I39+C39+D39)*Eingaben!$B$17</f>
        <v/>
      </c>
      <c r="F39" s="19">
        <f>(I39+C39+D39+E39)*Eingaben!$B$6/12</f>
        <v/>
      </c>
      <c r="G39" s="19">
        <f>WENN(Eingaben!$B$13="Ja";MAX(0;F39-Eingaben!$B$12/12)*Eingaben!$B$18;F39*Eingaben!$B$18)</f>
        <v/>
      </c>
      <c r="H39" s="19">
        <f>F39-G39</f>
        <v/>
      </c>
      <c r="I39" s="19">
        <f>J38</f>
        <v/>
      </c>
      <c r="J39" s="20">
        <f>I39+C39+D39+E39+H39-G39</f>
        <v/>
      </c>
      <c r="K39" s="19">
        <f>SUMME($C$3:C39)+SUMME($D$3:D39)</f>
        <v/>
      </c>
      <c r="L39" s="19">
        <f>J39-K39</f>
        <v/>
      </c>
      <c r="M39" s="21">
        <f>WENN(K39=0;0;L39/K39)</f>
        <v/>
      </c>
    </row>
    <row r="40">
      <c r="A40" s="22" t="n">
        <v>38</v>
      </c>
      <c r="B40" s="23">
        <f>EDATUM(Eingaben!$B$6;A40-1)</f>
        <v/>
      </c>
      <c r="C40" s="24" t="n">
        <v>0</v>
      </c>
      <c r="D40" s="4">
        <f>Eingaben!$B$3</f>
        <v/>
      </c>
      <c r="E40" s="24">
        <f>(I40+C40+D40)*Eingaben!$B$17</f>
        <v/>
      </c>
      <c r="F40" s="24">
        <f>(I40+C40+D40+E40)*Eingaben!$B$6/12</f>
        <v/>
      </c>
      <c r="G40" s="24">
        <f>WENN(Eingaben!$B$13="Ja";MAX(0;F40-Eingaben!$B$12/12)*Eingaben!$B$18;F40*Eingaben!$B$18)</f>
        <v/>
      </c>
      <c r="H40" s="24">
        <f>F40-G40</f>
        <v/>
      </c>
      <c r="I40" s="24">
        <f>J39</f>
        <v/>
      </c>
      <c r="J40" s="25">
        <f>I40+C40+D40+E40+H40-G40</f>
        <v/>
      </c>
      <c r="K40" s="24">
        <f>SUMME($C$3:C40)+SUMME($D$3:D40)</f>
        <v/>
      </c>
      <c r="L40" s="24">
        <f>J40-K40</f>
        <v/>
      </c>
      <c r="M40" s="26">
        <f>WENN(K40=0;0;L40/K40)</f>
        <v/>
      </c>
    </row>
    <row r="41">
      <c r="A41" s="17" t="n">
        <v>39</v>
      </c>
      <c r="B41" s="18">
        <f>EDATUM(Eingaben!$B$6;A41-1)</f>
        <v/>
      </c>
      <c r="C41" s="19" t="n">
        <v>0</v>
      </c>
      <c r="D41" s="4">
        <f>Eingaben!$B$3</f>
        <v/>
      </c>
      <c r="E41" s="19">
        <f>(I41+C41+D41)*Eingaben!$B$17</f>
        <v/>
      </c>
      <c r="F41" s="19">
        <f>(I41+C41+D41+E41)*Eingaben!$B$6/12</f>
        <v/>
      </c>
      <c r="G41" s="19">
        <f>WENN(Eingaben!$B$13="Ja";MAX(0;F41-Eingaben!$B$12/12)*Eingaben!$B$18;F41*Eingaben!$B$18)</f>
        <v/>
      </c>
      <c r="H41" s="19">
        <f>F41-G41</f>
        <v/>
      </c>
      <c r="I41" s="19">
        <f>J40</f>
        <v/>
      </c>
      <c r="J41" s="20">
        <f>I41+C41+D41+E41+H41-G41</f>
        <v/>
      </c>
      <c r="K41" s="19">
        <f>SUMME($C$3:C41)+SUMME($D$3:D41)</f>
        <v/>
      </c>
      <c r="L41" s="19">
        <f>J41-K41</f>
        <v/>
      </c>
      <c r="M41" s="21">
        <f>WENN(K41=0;0;L41/K41)</f>
        <v/>
      </c>
    </row>
    <row r="42">
      <c r="A42" s="22" t="n">
        <v>40</v>
      </c>
      <c r="B42" s="23">
        <f>EDATUM(Eingaben!$B$6;A42-1)</f>
        <v/>
      </c>
      <c r="C42" s="24" t="n">
        <v>0</v>
      </c>
      <c r="D42" s="4">
        <f>Eingaben!$B$3</f>
        <v/>
      </c>
      <c r="E42" s="24">
        <f>(I42+C42+D42)*Eingaben!$B$17</f>
        <v/>
      </c>
      <c r="F42" s="24">
        <f>(I42+C42+D42+E42)*Eingaben!$B$6/12</f>
        <v/>
      </c>
      <c r="G42" s="24">
        <f>WENN(Eingaben!$B$13="Ja";MAX(0;F42-Eingaben!$B$12/12)*Eingaben!$B$18;F42*Eingaben!$B$18)</f>
        <v/>
      </c>
      <c r="H42" s="24">
        <f>F42-G42</f>
        <v/>
      </c>
      <c r="I42" s="24">
        <f>J41</f>
        <v/>
      </c>
      <c r="J42" s="25">
        <f>I42+C42+D42+E42+H42-G42</f>
        <v/>
      </c>
      <c r="K42" s="24">
        <f>SUMME($C$3:C42)+SUMME($D$3:D42)</f>
        <v/>
      </c>
      <c r="L42" s="24">
        <f>J42-K42</f>
        <v/>
      </c>
      <c r="M42" s="26">
        <f>WENN(K42=0;0;L42/K42)</f>
        <v/>
      </c>
    </row>
    <row r="43">
      <c r="A43" s="17" t="n">
        <v>41</v>
      </c>
      <c r="B43" s="18">
        <f>EDATUM(Eingaben!$B$6;A43-1)</f>
        <v/>
      </c>
      <c r="C43" s="19" t="n">
        <v>0</v>
      </c>
      <c r="D43" s="4">
        <f>Eingaben!$B$3</f>
        <v/>
      </c>
      <c r="E43" s="19">
        <f>(I43+C43+D43)*Eingaben!$B$17</f>
        <v/>
      </c>
      <c r="F43" s="19">
        <f>(I43+C43+D43+E43)*Eingaben!$B$6/12</f>
        <v/>
      </c>
      <c r="G43" s="19">
        <f>WENN(Eingaben!$B$13="Ja";MAX(0;F43-Eingaben!$B$12/12)*Eingaben!$B$18;F43*Eingaben!$B$18)</f>
        <v/>
      </c>
      <c r="H43" s="19">
        <f>F43-G43</f>
        <v/>
      </c>
      <c r="I43" s="19">
        <f>J42</f>
        <v/>
      </c>
      <c r="J43" s="20">
        <f>I43+C43+D43+E43+H43-G43</f>
        <v/>
      </c>
      <c r="K43" s="19">
        <f>SUMME($C$3:C43)+SUMME($D$3:D43)</f>
        <v/>
      </c>
      <c r="L43" s="19">
        <f>J43-K43</f>
        <v/>
      </c>
      <c r="M43" s="21">
        <f>WENN(K43=0;0;L43/K43)</f>
        <v/>
      </c>
    </row>
    <row r="44">
      <c r="A44" s="22" t="n">
        <v>42</v>
      </c>
      <c r="B44" s="23">
        <f>EDATUM(Eingaben!$B$6;A44-1)</f>
        <v/>
      </c>
      <c r="C44" s="24" t="n">
        <v>0</v>
      </c>
      <c r="D44" s="4">
        <f>Eingaben!$B$3</f>
        <v/>
      </c>
      <c r="E44" s="24">
        <f>(I44+C44+D44)*Eingaben!$B$17</f>
        <v/>
      </c>
      <c r="F44" s="24">
        <f>(I44+C44+D44+E44)*Eingaben!$B$6/12</f>
        <v/>
      </c>
      <c r="G44" s="24">
        <f>WENN(Eingaben!$B$13="Ja";MAX(0;F44-Eingaben!$B$12/12)*Eingaben!$B$18;F44*Eingaben!$B$18)</f>
        <v/>
      </c>
      <c r="H44" s="24">
        <f>F44-G44</f>
        <v/>
      </c>
      <c r="I44" s="24">
        <f>J43</f>
        <v/>
      </c>
      <c r="J44" s="25">
        <f>I44+C44+D44+E44+H44-G44</f>
        <v/>
      </c>
      <c r="K44" s="24">
        <f>SUMME($C$3:C44)+SUMME($D$3:D44)</f>
        <v/>
      </c>
      <c r="L44" s="24">
        <f>J44-K44</f>
        <v/>
      </c>
      <c r="M44" s="26">
        <f>WENN(K44=0;0;L44/K44)</f>
        <v/>
      </c>
    </row>
    <row r="45">
      <c r="A45" s="17" t="n">
        <v>43</v>
      </c>
      <c r="B45" s="18">
        <f>EDATUM(Eingaben!$B$6;A45-1)</f>
        <v/>
      </c>
      <c r="C45" s="19" t="n">
        <v>0</v>
      </c>
      <c r="D45" s="4">
        <f>Eingaben!$B$3</f>
        <v/>
      </c>
      <c r="E45" s="19">
        <f>(I45+C45+D45)*Eingaben!$B$17</f>
        <v/>
      </c>
      <c r="F45" s="19">
        <f>(I45+C45+D45+E45)*Eingaben!$B$6/12</f>
        <v/>
      </c>
      <c r="G45" s="19">
        <f>WENN(Eingaben!$B$13="Ja";MAX(0;F45-Eingaben!$B$12/12)*Eingaben!$B$18;F45*Eingaben!$B$18)</f>
        <v/>
      </c>
      <c r="H45" s="19">
        <f>F45-G45</f>
        <v/>
      </c>
      <c r="I45" s="19">
        <f>J44</f>
        <v/>
      </c>
      <c r="J45" s="20">
        <f>I45+C45+D45+E45+H45-G45</f>
        <v/>
      </c>
      <c r="K45" s="19">
        <f>SUMME($C$3:C45)+SUMME($D$3:D45)</f>
        <v/>
      </c>
      <c r="L45" s="19">
        <f>J45-K45</f>
        <v/>
      </c>
      <c r="M45" s="21">
        <f>WENN(K45=0;0;L45/K45)</f>
        <v/>
      </c>
    </row>
    <row r="46">
      <c r="A46" s="22" t="n">
        <v>44</v>
      </c>
      <c r="B46" s="23">
        <f>EDATUM(Eingaben!$B$6;A46-1)</f>
        <v/>
      </c>
      <c r="C46" s="24" t="n">
        <v>0</v>
      </c>
      <c r="D46" s="4">
        <f>Eingaben!$B$3</f>
        <v/>
      </c>
      <c r="E46" s="24">
        <f>(I46+C46+D46)*Eingaben!$B$17</f>
        <v/>
      </c>
      <c r="F46" s="24">
        <f>(I46+C46+D46+E46)*Eingaben!$B$6/12</f>
        <v/>
      </c>
      <c r="G46" s="24">
        <f>WENN(Eingaben!$B$13="Ja";MAX(0;F46-Eingaben!$B$12/12)*Eingaben!$B$18;F46*Eingaben!$B$18)</f>
        <v/>
      </c>
      <c r="H46" s="24">
        <f>F46-G46</f>
        <v/>
      </c>
      <c r="I46" s="24">
        <f>J45</f>
        <v/>
      </c>
      <c r="J46" s="25">
        <f>I46+C46+D46+E46+H46-G46</f>
        <v/>
      </c>
      <c r="K46" s="24">
        <f>SUMME($C$3:C46)+SUMME($D$3:D46)</f>
        <v/>
      </c>
      <c r="L46" s="24">
        <f>J46-K46</f>
        <v/>
      </c>
      <c r="M46" s="26">
        <f>WENN(K46=0;0;L46/K46)</f>
        <v/>
      </c>
    </row>
    <row r="47">
      <c r="A47" s="17" t="n">
        <v>45</v>
      </c>
      <c r="B47" s="18">
        <f>EDATUM(Eingaben!$B$6;A47-1)</f>
        <v/>
      </c>
      <c r="C47" s="19" t="n">
        <v>0</v>
      </c>
      <c r="D47" s="4">
        <f>Eingaben!$B$3</f>
        <v/>
      </c>
      <c r="E47" s="19">
        <f>(I47+C47+D47)*Eingaben!$B$17</f>
        <v/>
      </c>
      <c r="F47" s="19">
        <f>(I47+C47+D47+E47)*Eingaben!$B$6/12</f>
        <v/>
      </c>
      <c r="G47" s="19">
        <f>WENN(Eingaben!$B$13="Ja";MAX(0;F47-Eingaben!$B$12/12)*Eingaben!$B$18;F47*Eingaben!$B$18)</f>
        <v/>
      </c>
      <c r="H47" s="19">
        <f>F47-G47</f>
        <v/>
      </c>
      <c r="I47" s="19">
        <f>J46</f>
        <v/>
      </c>
      <c r="J47" s="20">
        <f>I47+C47+D47+E47+H47-G47</f>
        <v/>
      </c>
      <c r="K47" s="19">
        <f>SUMME($C$3:C47)+SUMME($D$3:D47)</f>
        <v/>
      </c>
      <c r="L47" s="19">
        <f>J47-K47</f>
        <v/>
      </c>
      <c r="M47" s="21">
        <f>WENN(K47=0;0;L47/K47)</f>
        <v/>
      </c>
    </row>
    <row r="48">
      <c r="A48" s="22" t="n">
        <v>46</v>
      </c>
      <c r="B48" s="23">
        <f>EDATUM(Eingaben!$B$6;A48-1)</f>
        <v/>
      </c>
      <c r="C48" s="24" t="n">
        <v>0</v>
      </c>
      <c r="D48" s="4">
        <f>Eingaben!$B$3</f>
        <v/>
      </c>
      <c r="E48" s="24">
        <f>(I48+C48+D48)*Eingaben!$B$17</f>
        <v/>
      </c>
      <c r="F48" s="24">
        <f>(I48+C48+D48+E48)*Eingaben!$B$6/12</f>
        <v/>
      </c>
      <c r="G48" s="24">
        <f>WENN(Eingaben!$B$13="Ja";MAX(0;F48-Eingaben!$B$12/12)*Eingaben!$B$18;F48*Eingaben!$B$18)</f>
        <v/>
      </c>
      <c r="H48" s="24">
        <f>F48-G48</f>
        <v/>
      </c>
      <c r="I48" s="24">
        <f>J47</f>
        <v/>
      </c>
      <c r="J48" s="25">
        <f>I48+C48+D48+E48+H48-G48</f>
        <v/>
      </c>
      <c r="K48" s="24">
        <f>SUMME($C$3:C48)+SUMME($D$3:D48)</f>
        <v/>
      </c>
      <c r="L48" s="24">
        <f>J48-K48</f>
        <v/>
      </c>
      <c r="M48" s="26">
        <f>WENN(K48=0;0;L48/K48)</f>
        <v/>
      </c>
    </row>
    <row r="49">
      <c r="A49" s="17" t="n">
        <v>47</v>
      </c>
      <c r="B49" s="18">
        <f>EDATUM(Eingaben!$B$6;A49-1)</f>
        <v/>
      </c>
      <c r="C49" s="19" t="n">
        <v>0</v>
      </c>
      <c r="D49" s="4">
        <f>Eingaben!$B$3</f>
        <v/>
      </c>
      <c r="E49" s="19">
        <f>(I49+C49+D49)*Eingaben!$B$17</f>
        <v/>
      </c>
      <c r="F49" s="19">
        <f>(I49+C49+D49+E49)*Eingaben!$B$6/12</f>
        <v/>
      </c>
      <c r="G49" s="19">
        <f>WENN(Eingaben!$B$13="Ja";MAX(0;F49-Eingaben!$B$12/12)*Eingaben!$B$18;F49*Eingaben!$B$18)</f>
        <v/>
      </c>
      <c r="H49" s="19">
        <f>F49-G49</f>
        <v/>
      </c>
      <c r="I49" s="19">
        <f>J48</f>
        <v/>
      </c>
      <c r="J49" s="20">
        <f>I49+C49+D49+E49+H49-G49</f>
        <v/>
      </c>
      <c r="K49" s="19">
        <f>SUMME($C$3:C49)+SUMME($D$3:D49)</f>
        <v/>
      </c>
      <c r="L49" s="19">
        <f>J49-K49</f>
        <v/>
      </c>
      <c r="M49" s="21">
        <f>WENN(K49=0;0;L49/K49)</f>
        <v/>
      </c>
    </row>
    <row r="50">
      <c r="A50" s="22" t="n">
        <v>48</v>
      </c>
      <c r="B50" s="23">
        <f>EDATUM(Eingaben!$B$6;A50-1)</f>
        <v/>
      </c>
      <c r="C50" s="24" t="n">
        <v>0</v>
      </c>
      <c r="D50" s="4">
        <f>Eingaben!$B$3</f>
        <v/>
      </c>
      <c r="E50" s="24">
        <f>(I50+C50+D50)*Eingaben!$B$17</f>
        <v/>
      </c>
      <c r="F50" s="24">
        <f>(I50+C50+D50+E50)*Eingaben!$B$6/12</f>
        <v/>
      </c>
      <c r="G50" s="24">
        <f>WENN(Eingaben!$B$13="Ja";MAX(0;F50-Eingaben!$B$12/12)*Eingaben!$B$18;F50*Eingaben!$B$18)</f>
        <v/>
      </c>
      <c r="H50" s="24">
        <f>F50-G50</f>
        <v/>
      </c>
      <c r="I50" s="24">
        <f>J49</f>
        <v/>
      </c>
      <c r="J50" s="25">
        <f>I50+C50+D50+E50+H50-G50</f>
        <v/>
      </c>
      <c r="K50" s="24">
        <f>SUMME($C$3:C50)+SUMME($D$3:D50)</f>
        <v/>
      </c>
      <c r="L50" s="24">
        <f>J50-K50</f>
        <v/>
      </c>
      <c r="M50" s="26">
        <f>WENN(K50=0;0;L50/K50)</f>
        <v/>
      </c>
    </row>
    <row r="51">
      <c r="A51" s="17" t="n">
        <v>49</v>
      </c>
      <c r="B51" s="18">
        <f>EDATUM(Eingaben!$B$6;A51-1)</f>
        <v/>
      </c>
      <c r="C51" s="19" t="n">
        <v>0</v>
      </c>
      <c r="D51" s="4">
        <f>Eingaben!$B$3</f>
        <v/>
      </c>
      <c r="E51" s="19">
        <f>(I51+C51+D51)*Eingaben!$B$17</f>
        <v/>
      </c>
      <c r="F51" s="19">
        <f>(I51+C51+D51+E51)*Eingaben!$B$6/12</f>
        <v/>
      </c>
      <c r="G51" s="19">
        <f>WENN(Eingaben!$B$13="Ja";MAX(0;F51-Eingaben!$B$12/12)*Eingaben!$B$18;F51*Eingaben!$B$18)</f>
        <v/>
      </c>
      <c r="H51" s="19">
        <f>F51-G51</f>
        <v/>
      </c>
      <c r="I51" s="19">
        <f>J50</f>
        <v/>
      </c>
      <c r="J51" s="20">
        <f>I51+C51+D51+E51+H51-G51</f>
        <v/>
      </c>
      <c r="K51" s="19">
        <f>SUMME($C$3:C51)+SUMME($D$3:D51)</f>
        <v/>
      </c>
      <c r="L51" s="19">
        <f>J51-K51</f>
        <v/>
      </c>
      <c r="M51" s="21">
        <f>WENN(K51=0;0;L51/K51)</f>
        <v/>
      </c>
    </row>
    <row r="52">
      <c r="A52" s="22" t="n">
        <v>50</v>
      </c>
      <c r="B52" s="23">
        <f>EDATUM(Eingaben!$B$6;A52-1)</f>
        <v/>
      </c>
      <c r="C52" s="24" t="n">
        <v>0</v>
      </c>
      <c r="D52" s="4">
        <f>Eingaben!$B$3</f>
        <v/>
      </c>
      <c r="E52" s="24">
        <f>(I52+C52+D52)*Eingaben!$B$17</f>
        <v/>
      </c>
      <c r="F52" s="24">
        <f>(I52+C52+D52+E52)*Eingaben!$B$6/12</f>
        <v/>
      </c>
      <c r="G52" s="24">
        <f>WENN(Eingaben!$B$13="Ja";MAX(0;F52-Eingaben!$B$12/12)*Eingaben!$B$18;F52*Eingaben!$B$18)</f>
        <v/>
      </c>
      <c r="H52" s="24">
        <f>F52-G52</f>
        <v/>
      </c>
      <c r="I52" s="24">
        <f>J51</f>
        <v/>
      </c>
      <c r="J52" s="25">
        <f>I52+C52+D52+E52+H52-G52</f>
        <v/>
      </c>
      <c r="K52" s="24">
        <f>SUMME($C$3:C52)+SUMME($D$3:D52)</f>
        <v/>
      </c>
      <c r="L52" s="24">
        <f>J52-K52</f>
        <v/>
      </c>
      <c r="M52" s="26">
        <f>WENN(K52=0;0;L52/K52)</f>
        <v/>
      </c>
    </row>
    <row r="53">
      <c r="A53" s="17" t="n">
        <v>51</v>
      </c>
      <c r="B53" s="18">
        <f>EDATUM(Eingaben!$B$6;A53-1)</f>
        <v/>
      </c>
      <c r="C53" s="19" t="n">
        <v>0</v>
      </c>
      <c r="D53" s="4">
        <f>Eingaben!$B$3</f>
        <v/>
      </c>
      <c r="E53" s="19">
        <f>(I53+C53+D53)*Eingaben!$B$17</f>
        <v/>
      </c>
      <c r="F53" s="19">
        <f>(I53+C53+D53+E53)*Eingaben!$B$6/12</f>
        <v/>
      </c>
      <c r="G53" s="19">
        <f>WENN(Eingaben!$B$13="Ja";MAX(0;F53-Eingaben!$B$12/12)*Eingaben!$B$18;F53*Eingaben!$B$18)</f>
        <v/>
      </c>
      <c r="H53" s="19">
        <f>F53-G53</f>
        <v/>
      </c>
      <c r="I53" s="19">
        <f>J52</f>
        <v/>
      </c>
      <c r="J53" s="20">
        <f>I53+C53+D53+E53+H53-G53</f>
        <v/>
      </c>
      <c r="K53" s="19">
        <f>SUMME($C$3:C53)+SUMME($D$3:D53)</f>
        <v/>
      </c>
      <c r="L53" s="19">
        <f>J53-K53</f>
        <v/>
      </c>
      <c r="M53" s="21">
        <f>WENN(K53=0;0;L53/K53)</f>
        <v/>
      </c>
    </row>
    <row r="54">
      <c r="A54" s="22" t="n">
        <v>52</v>
      </c>
      <c r="B54" s="23">
        <f>EDATUM(Eingaben!$B$6;A54-1)</f>
        <v/>
      </c>
      <c r="C54" s="24" t="n">
        <v>0</v>
      </c>
      <c r="D54" s="4">
        <f>Eingaben!$B$3</f>
        <v/>
      </c>
      <c r="E54" s="24">
        <f>(I54+C54+D54)*Eingaben!$B$17</f>
        <v/>
      </c>
      <c r="F54" s="24">
        <f>(I54+C54+D54+E54)*Eingaben!$B$6/12</f>
        <v/>
      </c>
      <c r="G54" s="24">
        <f>WENN(Eingaben!$B$13="Ja";MAX(0;F54-Eingaben!$B$12/12)*Eingaben!$B$18;F54*Eingaben!$B$18)</f>
        <v/>
      </c>
      <c r="H54" s="24">
        <f>F54-G54</f>
        <v/>
      </c>
      <c r="I54" s="24">
        <f>J53</f>
        <v/>
      </c>
      <c r="J54" s="25">
        <f>I54+C54+D54+E54+H54-G54</f>
        <v/>
      </c>
      <c r="K54" s="24">
        <f>SUMME($C$3:C54)+SUMME($D$3:D54)</f>
        <v/>
      </c>
      <c r="L54" s="24">
        <f>J54-K54</f>
        <v/>
      </c>
      <c r="M54" s="26">
        <f>WENN(K54=0;0;L54/K54)</f>
        <v/>
      </c>
    </row>
    <row r="55">
      <c r="A55" s="17" t="n">
        <v>53</v>
      </c>
      <c r="B55" s="18">
        <f>EDATUM(Eingaben!$B$6;A55-1)</f>
        <v/>
      </c>
      <c r="C55" s="19" t="n">
        <v>0</v>
      </c>
      <c r="D55" s="4">
        <f>Eingaben!$B$3</f>
        <v/>
      </c>
      <c r="E55" s="19">
        <f>(I55+C55+D55)*Eingaben!$B$17</f>
        <v/>
      </c>
      <c r="F55" s="19">
        <f>(I55+C55+D55+E55)*Eingaben!$B$6/12</f>
        <v/>
      </c>
      <c r="G55" s="19">
        <f>WENN(Eingaben!$B$13="Ja";MAX(0;F55-Eingaben!$B$12/12)*Eingaben!$B$18;F55*Eingaben!$B$18)</f>
        <v/>
      </c>
      <c r="H55" s="19">
        <f>F55-G55</f>
        <v/>
      </c>
      <c r="I55" s="19">
        <f>J54</f>
        <v/>
      </c>
      <c r="J55" s="20">
        <f>I55+C55+D55+E55+H55-G55</f>
        <v/>
      </c>
      <c r="K55" s="19">
        <f>SUMME($C$3:C55)+SUMME($D$3:D55)</f>
        <v/>
      </c>
      <c r="L55" s="19">
        <f>J55-K55</f>
        <v/>
      </c>
      <c r="M55" s="21">
        <f>WENN(K55=0;0;L55/K55)</f>
        <v/>
      </c>
    </row>
    <row r="56">
      <c r="A56" s="22" t="n">
        <v>54</v>
      </c>
      <c r="B56" s="23">
        <f>EDATUM(Eingaben!$B$6;A56-1)</f>
        <v/>
      </c>
      <c r="C56" s="24" t="n">
        <v>0</v>
      </c>
      <c r="D56" s="4">
        <f>Eingaben!$B$3</f>
        <v/>
      </c>
      <c r="E56" s="24">
        <f>(I56+C56+D56)*Eingaben!$B$17</f>
        <v/>
      </c>
      <c r="F56" s="24">
        <f>(I56+C56+D56+E56)*Eingaben!$B$6/12</f>
        <v/>
      </c>
      <c r="G56" s="24">
        <f>WENN(Eingaben!$B$13="Ja";MAX(0;F56-Eingaben!$B$12/12)*Eingaben!$B$18;F56*Eingaben!$B$18)</f>
        <v/>
      </c>
      <c r="H56" s="24">
        <f>F56-G56</f>
        <v/>
      </c>
      <c r="I56" s="24">
        <f>J55</f>
        <v/>
      </c>
      <c r="J56" s="25">
        <f>I56+C56+D56+E56+H56-G56</f>
        <v/>
      </c>
      <c r="K56" s="24">
        <f>SUMME($C$3:C56)+SUMME($D$3:D56)</f>
        <v/>
      </c>
      <c r="L56" s="24">
        <f>J56-K56</f>
        <v/>
      </c>
      <c r="M56" s="26">
        <f>WENN(K56=0;0;L56/K56)</f>
        <v/>
      </c>
    </row>
    <row r="57">
      <c r="A57" s="17" t="n">
        <v>55</v>
      </c>
      <c r="B57" s="18">
        <f>EDATUM(Eingaben!$B$6;A57-1)</f>
        <v/>
      </c>
      <c r="C57" s="19" t="n">
        <v>0</v>
      </c>
      <c r="D57" s="4">
        <f>Eingaben!$B$3</f>
        <v/>
      </c>
      <c r="E57" s="19">
        <f>(I57+C57+D57)*Eingaben!$B$17</f>
        <v/>
      </c>
      <c r="F57" s="19">
        <f>(I57+C57+D57+E57)*Eingaben!$B$6/12</f>
        <v/>
      </c>
      <c r="G57" s="19">
        <f>WENN(Eingaben!$B$13="Ja";MAX(0;F57-Eingaben!$B$12/12)*Eingaben!$B$18;F57*Eingaben!$B$18)</f>
        <v/>
      </c>
      <c r="H57" s="19">
        <f>F57-G57</f>
        <v/>
      </c>
      <c r="I57" s="19">
        <f>J56</f>
        <v/>
      </c>
      <c r="J57" s="20">
        <f>I57+C57+D57+E57+H57-G57</f>
        <v/>
      </c>
      <c r="K57" s="19">
        <f>SUMME($C$3:C57)+SUMME($D$3:D57)</f>
        <v/>
      </c>
      <c r="L57" s="19">
        <f>J57-K57</f>
        <v/>
      </c>
      <c r="M57" s="21">
        <f>WENN(K57=0;0;L57/K57)</f>
        <v/>
      </c>
    </row>
    <row r="58">
      <c r="A58" s="22" t="n">
        <v>56</v>
      </c>
      <c r="B58" s="23">
        <f>EDATUM(Eingaben!$B$6;A58-1)</f>
        <v/>
      </c>
      <c r="C58" s="24" t="n">
        <v>0</v>
      </c>
      <c r="D58" s="4">
        <f>Eingaben!$B$3</f>
        <v/>
      </c>
      <c r="E58" s="24">
        <f>(I58+C58+D58)*Eingaben!$B$17</f>
        <v/>
      </c>
      <c r="F58" s="24">
        <f>(I58+C58+D58+E58)*Eingaben!$B$6/12</f>
        <v/>
      </c>
      <c r="G58" s="24">
        <f>WENN(Eingaben!$B$13="Ja";MAX(0;F58-Eingaben!$B$12/12)*Eingaben!$B$18;F58*Eingaben!$B$18)</f>
        <v/>
      </c>
      <c r="H58" s="24">
        <f>F58-G58</f>
        <v/>
      </c>
      <c r="I58" s="24">
        <f>J57</f>
        <v/>
      </c>
      <c r="J58" s="25">
        <f>I58+C58+D58+E58+H58-G58</f>
        <v/>
      </c>
      <c r="K58" s="24">
        <f>SUMME($C$3:C58)+SUMME($D$3:D58)</f>
        <v/>
      </c>
      <c r="L58" s="24">
        <f>J58-K58</f>
        <v/>
      </c>
      <c r="M58" s="26">
        <f>WENN(K58=0;0;L58/K58)</f>
        <v/>
      </c>
    </row>
    <row r="59">
      <c r="A59" s="17" t="n">
        <v>57</v>
      </c>
      <c r="B59" s="18">
        <f>EDATUM(Eingaben!$B$6;A59-1)</f>
        <v/>
      </c>
      <c r="C59" s="19" t="n">
        <v>0</v>
      </c>
      <c r="D59" s="4">
        <f>Eingaben!$B$3</f>
        <v/>
      </c>
      <c r="E59" s="19">
        <f>(I59+C59+D59)*Eingaben!$B$17</f>
        <v/>
      </c>
      <c r="F59" s="19">
        <f>(I59+C59+D59+E59)*Eingaben!$B$6/12</f>
        <v/>
      </c>
      <c r="G59" s="19">
        <f>WENN(Eingaben!$B$13="Ja";MAX(0;F59-Eingaben!$B$12/12)*Eingaben!$B$18;F59*Eingaben!$B$18)</f>
        <v/>
      </c>
      <c r="H59" s="19">
        <f>F59-G59</f>
        <v/>
      </c>
      <c r="I59" s="19">
        <f>J58</f>
        <v/>
      </c>
      <c r="J59" s="20">
        <f>I59+C59+D59+E59+H59-G59</f>
        <v/>
      </c>
      <c r="K59" s="19">
        <f>SUMME($C$3:C59)+SUMME($D$3:D59)</f>
        <v/>
      </c>
      <c r="L59" s="19">
        <f>J59-K59</f>
        <v/>
      </c>
      <c r="M59" s="21">
        <f>WENN(K59=0;0;L59/K59)</f>
        <v/>
      </c>
    </row>
    <row r="60">
      <c r="A60" s="22" t="n">
        <v>58</v>
      </c>
      <c r="B60" s="23">
        <f>EDATUM(Eingaben!$B$6;A60-1)</f>
        <v/>
      </c>
      <c r="C60" s="24" t="n">
        <v>0</v>
      </c>
      <c r="D60" s="4">
        <f>Eingaben!$B$3</f>
        <v/>
      </c>
      <c r="E60" s="24">
        <f>(I60+C60+D60)*Eingaben!$B$17</f>
        <v/>
      </c>
      <c r="F60" s="24">
        <f>(I60+C60+D60+E60)*Eingaben!$B$6/12</f>
        <v/>
      </c>
      <c r="G60" s="24">
        <f>WENN(Eingaben!$B$13="Ja";MAX(0;F60-Eingaben!$B$12/12)*Eingaben!$B$18;F60*Eingaben!$B$18)</f>
        <v/>
      </c>
      <c r="H60" s="24">
        <f>F60-G60</f>
        <v/>
      </c>
      <c r="I60" s="24">
        <f>J59</f>
        <v/>
      </c>
      <c r="J60" s="25">
        <f>I60+C60+D60+E60+H60-G60</f>
        <v/>
      </c>
      <c r="K60" s="24">
        <f>SUMME($C$3:C60)+SUMME($D$3:D60)</f>
        <v/>
      </c>
      <c r="L60" s="24">
        <f>J60-K60</f>
        <v/>
      </c>
      <c r="M60" s="26">
        <f>WENN(K60=0;0;L60/K60)</f>
        <v/>
      </c>
    </row>
    <row r="61">
      <c r="A61" s="17" t="n">
        <v>59</v>
      </c>
      <c r="B61" s="18">
        <f>EDATUM(Eingaben!$B$6;A61-1)</f>
        <v/>
      </c>
      <c r="C61" s="19" t="n">
        <v>0</v>
      </c>
      <c r="D61" s="4">
        <f>Eingaben!$B$3</f>
        <v/>
      </c>
      <c r="E61" s="19">
        <f>(I61+C61+D61)*Eingaben!$B$17</f>
        <v/>
      </c>
      <c r="F61" s="19">
        <f>(I61+C61+D61+E61)*Eingaben!$B$6/12</f>
        <v/>
      </c>
      <c r="G61" s="19">
        <f>WENN(Eingaben!$B$13="Ja";MAX(0;F61-Eingaben!$B$12/12)*Eingaben!$B$18;F61*Eingaben!$B$18)</f>
        <v/>
      </c>
      <c r="H61" s="19">
        <f>F61-G61</f>
        <v/>
      </c>
      <c r="I61" s="19">
        <f>J60</f>
        <v/>
      </c>
      <c r="J61" s="20">
        <f>I61+C61+D61+E61+H61-G61</f>
        <v/>
      </c>
      <c r="K61" s="19">
        <f>SUMME($C$3:C61)+SUMME($D$3:D61)</f>
        <v/>
      </c>
      <c r="L61" s="19">
        <f>J61-K61</f>
        <v/>
      </c>
      <c r="M61" s="21">
        <f>WENN(K61=0;0;L61/K61)</f>
        <v/>
      </c>
    </row>
    <row r="62">
      <c r="A62" s="22" t="n">
        <v>60</v>
      </c>
      <c r="B62" s="23">
        <f>EDATUM(Eingaben!$B$6;A62-1)</f>
        <v/>
      </c>
      <c r="C62" s="24" t="n">
        <v>0</v>
      </c>
      <c r="D62" s="4">
        <f>Eingaben!$B$3</f>
        <v/>
      </c>
      <c r="E62" s="24">
        <f>(I62+C62+D62)*Eingaben!$B$17</f>
        <v/>
      </c>
      <c r="F62" s="24">
        <f>(I62+C62+D62+E62)*Eingaben!$B$6/12</f>
        <v/>
      </c>
      <c r="G62" s="24">
        <f>WENN(Eingaben!$B$13="Ja";MAX(0;F62-Eingaben!$B$12/12)*Eingaben!$B$18;F62*Eingaben!$B$18)</f>
        <v/>
      </c>
      <c r="H62" s="24">
        <f>F62-G62</f>
        <v/>
      </c>
      <c r="I62" s="24">
        <f>J61</f>
        <v/>
      </c>
      <c r="J62" s="25">
        <f>I62+C62+D62+E62+H62-G62</f>
        <v/>
      </c>
      <c r="K62" s="24">
        <f>SUMME($C$3:C62)+SUMME($D$3:D62)</f>
        <v/>
      </c>
      <c r="L62" s="24">
        <f>J62-K62</f>
        <v/>
      </c>
      <c r="M62" s="26">
        <f>WENN(K62=0;0;L62/K62)</f>
        <v/>
      </c>
    </row>
    <row r="63">
      <c r="A63" s="17" t="n">
        <v>61</v>
      </c>
      <c r="B63" s="18">
        <f>EDATUM(Eingaben!$B$6;A63-1)</f>
        <v/>
      </c>
      <c r="C63" s="19" t="n">
        <v>0</v>
      </c>
      <c r="D63" s="4">
        <f>Eingaben!$B$3</f>
        <v/>
      </c>
      <c r="E63" s="19">
        <f>(I63+C63+D63)*Eingaben!$B$17</f>
        <v/>
      </c>
      <c r="F63" s="19">
        <f>(I63+C63+D63+E63)*Eingaben!$B$6/12</f>
        <v/>
      </c>
      <c r="G63" s="19">
        <f>WENN(Eingaben!$B$13="Ja";MAX(0;F63-Eingaben!$B$12/12)*Eingaben!$B$18;F63*Eingaben!$B$18)</f>
        <v/>
      </c>
      <c r="H63" s="19">
        <f>F63-G63</f>
        <v/>
      </c>
      <c r="I63" s="19">
        <f>J62</f>
        <v/>
      </c>
      <c r="J63" s="20">
        <f>I63+C63+D63+E63+H63-G63</f>
        <v/>
      </c>
      <c r="K63" s="19">
        <f>SUMME($C$3:C63)+SUMME($D$3:D63)</f>
        <v/>
      </c>
      <c r="L63" s="19">
        <f>J63-K63</f>
        <v/>
      </c>
      <c r="M63" s="21">
        <f>WENN(K63=0;0;L63/K63)</f>
        <v/>
      </c>
    </row>
    <row r="64">
      <c r="A64" s="22" t="n">
        <v>62</v>
      </c>
      <c r="B64" s="23">
        <f>EDATUM(Eingaben!$B$6;A64-1)</f>
        <v/>
      </c>
      <c r="C64" s="24" t="n">
        <v>0</v>
      </c>
      <c r="D64" s="4">
        <f>Eingaben!$B$3</f>
        <v/>
      </c>
      <c r="E64" s="24">
        <f>(I64+C64+D64)*Eingaben!$B$17</f>
        <v/>
      </c>
      <c r="F64" s="24">
        <f>(I64+C64+D64+E64)*Eingaben!$B$6/12</f>
        <v/>
      </c>
      <c r="G64" s="24">
        <f>WENN(Eingaben!$B$13="Ja";MAX(0;F64-Eingaben!$B$12/12)*Eingaben!$B$18;F64*Eingaben!$B$18)</f>
        <v/>
      </c>
      <c r="H64" s="24">
        <f>F64-G64</f>
        <v/>
      </c>
      <c r="I64" s="24">
        <f>J63</f>
        <v/>
      </c>
      <c r="J64" s="25">
        <f>I64+C64+D64+E64+H64-G64</f>
        <v/>
      </c>
      <c r="K64" s="24">
        <f>SUMME($C$3:C64)+SUMME($D$3:D64)</f>
        <v/>
      </c>
      <c r="L64" s="24">
        <f>J64-K64</f>
        <v/>
      </c>
      <c r="M64" s="26">
        <f>WENN(K64=0;0;L64/K64)</f>
        <v/>
      </c>
    </row>
    <row r="65">
      <c r="A65" s="17" t="n">
        <v>63</v>
      </c>
      <c r="B65" s="18">
        <f>EDATUM(Eingaben!$B$6;A65-1)</f>
        <v/>
      </c>
      <c r="C65" s="19" t="n">
        <v>0</v>
      </c>
      <c r="D65" s="4">
        <f>Eingaben!$B$3</f>
        <v/>
      </c>
      <c r="E65" s="19">
        <f>(I65+C65+D65)*Eingaben!$B$17</f>
        <v/>
      </c>
      <c r="F65" s="19">
        <f>(I65+C65+D65+E65)*Eingaben!$B$6/12</f>
        <v/>
      </c>
      <c r="G65" s="19">
        <f>WENN(Eingaben!$B$13="Ja";MAX(0;F65-Eingaben!$B$12/12)*Eingaben!$B$18;F65*Eingaben!$B$18)</f>
        <v/>
      </c>
      <c r="H65" s="19">
        <f>F65-G65</f>
        <v/>
      </c>
      <c r="I65" s="19">
        <f>J64</f>
        <v/>
      </c>
      <c r="J65" s="20">
        <f>I65+C65+D65+E65+H65-G65</f>
        <v/>
      </c>
      <c r="K65" s="19">
        <f>SUMME($C$3:C65)+SUMME($D$3:D65)</f>
        <v/>
      </c>
      <c r="L65" s="19">
        <f>J65-K65</f>
        <v/>
      </c>
      <c r="M65" s="21">
        <f>WENN(K65=0;0;L65/K65)</f>
        <v/>
      </c>
    </row>
    <row r="66">
      <c r="A66" s="22" t="n">
        <v>64</v>
      </c>
      <c r="B66" s="23">
        <f>EDATUM(Eingaben!$B$6;A66-1)</f>
        <v/>
      </c>
      <c r="C66" s="24" t="n">
        <v>0</v>
      </c>
      <c r="D66" s="4">
        <f>Eingaben!$B$3</f>
        <v/>
      </c>
      <c r="E66" s="24">
        <f>(I66+C66+D66)*Eingaben!$B$17</f>
        <v/>
      </c>
      <c r="F66" s="24">
        <f>(I66+C66+D66+E66)*Eingaben!$B$6/12</f>
        <v/>
      </c>
      <c r="G66" s="24">
        <f>WENN(Eingaben!$B$13="Ja";MAX(0;F66-Eingaben!$B$12/12)*Eingaben!$B$18;F66*Eingaben!$B$18)</f>
        <v/>
      </c>
      <c r="H66" s="24">
        <f>F66-G66</f>
        <v/>
      </c>
      <c r="I66" s="24">
        <f>J65</f>
        <v/>
      </c>
      <c r="J66" s="25">
        <f>I66+C66+D66+E66+H66-G66</f>
        <v/>
      </c>
      <c r="K66" s="24">
        <f>SUMME($C$3:C66)+SUMME($D$3:D66)</f>
        <v/>
      </c>
      <c r="L66" s="24">
        <f>J66-K66</f>
        <v/>
      </c>
      <c r="M66" s="26">
        <f>WENN(K66=0;0;L66/K66)</f>
        <v/>
      </c>
    </row>
    <row r="67">
      <c r="A67" s="17" t="n">
        <v>65</v>
      </c>
      <c r="B67" s="18">
        <f>EDATUM(Eingaben!$B$6;A67-1)</f>
        <v/>
      </c>
      <c r="C67" s="19" t="n">
        <v>0</v>
      </c>
      <c r="D67" s="4">
        <f>Eingaben!$B$3</f>
        <v/>
      </c>
      <c r="E67" s="19">
        <f>(I67+C67+D67)*Eingaben!$B$17</f>
        <v/>
      </c>
      <c r="F67" s="19">
        <f>(I67+C67+D67+E67)*Eingaben!$B$6/12</f>
        <v/>
      </c>
      <c r="G67" s="19">
        <f>WENN(Eingaben!$B$13="Ja";MAX(0;F67-Eingaben!$B$12/12)*Eingaben!$B$18;F67*Eingaben!$B$18)</f>
        <v/>
      </c>
      <c r="H67" s="19">
        <f>F67-G67</f>
        <v/>
      </c>
      <c r="I67" s="19">
        <f>J66</f>
        <v/>
      </c>
      <c r="J67" s="20">
        <f>I67+C67+D67+E67+H67-G67</f>
        <v/>
      </c>
      <c r="K67" s="19">
        <f>SUMME($C$3:C67)+SUMME($D$3:D67)</f>
        <v/>
      </c>
      <c r="L67" s="19">
        <f>J67-K67</f>
        <v/>
      </c>
      <c r="M67" s="21">
        <f>WENN(K67=0;0;L67/K67)</f>
        <v/>
      </c>
    </row>
    <row r="68">
      <c r="A68" s="22" t="n">
        <v>66</v>
      </c>
      <c r="B68" s="23">
        <f>EDATUM(Eingaben!$B$6;A68-1)</f>
        <v/>
      </c>
      <c r="C68" s="24" t="n">
        <v>0</v>
      </c>
      <c r="D68" s="4">
        <f>Eingaben!$B$3</f>
        <v/>
      </c>
      <c r="E68" s="24">
        <f>(I68+C68+D68)*Eingaben!$B$17</f>
        <v/>
      </c>
      <c r="F68" s="24">
        <f>(I68+C68+D68+E68)*Eingaben!$B$6/12</f>
        <v/>
      </c>
      <c r="G68" s="24">
        <f>WENN(Eingaben!$B$13="Ja";MAX(0;F68-Eingaben!$B$12/12)*Eingaben!$B$18;F68*Eingaben!$B$18)</f>
        <v/>
      </c>
      <c r="H68" s="24">
        <f>F68-G68</f>
        <v/>
      </c>
      <c r="I68" s="24">
        <f>J67</f>
        <v/>
      </c>
      <c r="J68" s="25">
        <f>I68+C68+D68+E68+H68-G68</f>
        <v/>
      </c>
      <c r="K68" s="24">
        <f>SUMME($C$3:C68)+SUMME($D$3:D68)</f>
        <v/>
      </c>
      <c r="L68" s="24">
        <f>J68-K68</f>
        <v/>
      </c>
      <c r="M68" s="26">
        <f>WENN(K68=0;0;L68/K68)</f>
        <v/>
      </c>
    </row>
    <row r="69">
      <c r="A69" s="17" t="n">
        <v>67</v>
      </c>
      <c r="B69" s="18">
        <f>EDATUM(Eingaben!$B$6;A69-1)</f>
        <v/>
      </c>
      <c r="C69" s="19" t="n">
        <v>0</v>
      </c>
      <c r="D69" s="4">
        <f>Eingaben!$B$3</f>
        <v/>
      </c>
      <c r="E69" s="19">
        <f>(I69+C69+D69)*Eingaben!$B$17</f>
        <v/>
      </c>
      <c r="F69" s="19">
        <f>(I69+C69+D69+E69)*Eingaben!$B$6/12</f>
        <v/>
      </c>
      <c r="G69" s="19">
        <f>WENN(Eingaben!$B$13="Ja";MAX(0;F69-Eingaben!$B$12/12)*Eingaben!$B$18;F69*Eingaben!$B$18)</f>
        <v/>
      </c>
      <c r="H69" s="19">
        <f>F69-G69</f>
        <v/>
      </c>
      <c r="I69" s="19">
        <f>J68</f>
        <v/>
      </c>
      <c r="J69" s="20">
        <f>I69+C69+D69+E69+H69-G69</f>
        <v/>
      </c>
      <c r="K69" s="19">
        <f>SUMME($C$3:C69)+SUMME($D$3:D69)</f>
        <v/>
      </c>
      <c r="L69" s="19">
        <f>J69-K69</f>
        <v/>
      </c>
      <c r="M69" s="21">
        <f>WENN(K69=0;0;L69/K69)</f>
        <v/>
      </c>
    </row>
    <row r="70">
      <c r="A70" s="22" t="n">
        <v>68</v>
      </c>
      <c r="B70" s="23">
        <f>EDATUM(Eingaben!$B$6;A70-1)</f>
        <v/>
      </c>
      <c r="C70" s="24" t="n">
        <v>0</v>
      </c>
      <c r="D70" s="4">
        <f>Eingaben!$B$3</f>
        <v/>
      </c>
      <c r="E70" s="24">
        <f>(I70+C70+D70)*Eingaben!$B$17</f>
        <v/>
      </c>
      <c r="F70" s="24">
        <f>(I70+C70+D70+E70)*Eingaben!$B$6/12</f>
        <v/>
      </c>
      <c r="G70" s="24">
        <f>WENN(Eingaben!$B$13="Ja";MAX(0;F70-Eingaben!$B$12/12)*Eingaben!$B$18;F70*Eingaben!$B$18)</f>
        <v/>
      </c>
      <c r="H70" s="24">
        <f>F70-G70</f>
        <v/>
      </c>
      <c r="I70" s="24">
        <f>J69</f>
        <v/>
      </c>
      <c r="J70" s="25">
        <f>I70+C70+D70+E70+H70-G70</f>
        <v/>
      </c>
      <c r="K70" s="24">
        <f>SUMME($C$3:C70)+SUMME($D$3:D70)</f>
        <v/>
      </c>
      <c r="L70" s="24">
        <f>J70-K70</f>
        <v/>
      </c>
      <c r="M70" s="26">
        <f>WENN(K70=0;0;L70/K70)</f>
        <v/>
      </c>
    </row>
    <row r="71">
      <c r="A71" s="17" t="n">
        <v>69</v>
      </c>
      <c r="B71" s="18">
        <f>EDATUM(Eingaben!$B$6;A71-1)</f>
        <v/>
      </c>
      <c r="C71" s="19" t="n">
        <v>0</v>
      </c>
      <c r="D71" s="4">
        <f>Eingaben!$B$3</f>
        <v/>
      </c>
      <c r="E71" s="19">
        <f>(I71+C71+D71)*Eingaben!$B$17</f>
        <v/>
      </c>
      <c r="F71" s="19">
        <f>(I71+C71+D71+E71)*Eingaben!$B$6/12</f>
        <v/>
      </c>
      <c r="G71" s="19">
        <f>WENN(Eingaben!$B$13="Ja";MAX(0;F71-Eingaben!$B$12/12)*Eingaben!$B$18;F71*Eingaben!$B$18)</f>
        <v/>
      </c>
      <c r="H71" s="19">
        <f>F71-G71</f>
        <v/>
      </c>
      <c r="I71" s="19">
        <f>J70</f>
        <v/>
      </c>
      <c r="J71" s="20">
        <f>I71+C71+D71+E71+H71-G71</f>
        <v/>
      </c>
      <c r="K71" s="19">
        <f>SUMME($C$3:C71)+SUMME($D$3:D71)</f>
        <v/>
      </c>
      <c r="L71" s="19">
        <f>J71-K71</f>
        <v/>
      </c>
      <c r="M71" s="21">
        <f>WENN(K71=0;0;L71/K71)</f>
        <v/>
      </c>
    </row>
    <row r="72">
      <c r="A72" s="22" t="n">
        <v>70</v>
      </c>
      <c r="B72" s="23">
        <f>EDATUM(Eingaben!$B$6;A72-1)</f>
        <v/>
      </c>
      <c r="C72" s="24" t="n">
        <v>0</v>
      </c>
      <c r="D72" s="4">
        <f>Eingaben!$B$3</f>
        <v/>
      </c>
      <c r="E72" s="24">
        <f>(I72+C72+D72)*Eingaben!$B$17</f>
        <v/>
      </c>
      <c r="F72" s="24">
        <f>(I72+C72+D72+E72)*Eingaben!$B$6/12</f>
        <v/>
      </c>
      <c r="G72" s="24">
        <f>WENN(Eingaben!$B$13="Ja";MAX(0;F72-Eingaben!$B$12/12)*Eingaben!$B$18;F72*Eingaben!$B$18)</f>
        <v/>
      </c>
      <c r="H72" s="24">
        <f>F72-G72</f>
        <v/>
      </c>
      <c r="I72" s="24">
        <f>J71</f>
        <v/>
      </c>
      <c r="J72" s="25">
        <f>I72+C72+D72+E72+H72-G72</f>
        <v/>
      </c>
      <c r="K72" s="24">
        <f>SUMME($C$3:C72)+SUMME($D$3:D72)</f>
        <v/>
      </c>
      <c r="L72" s="24">
        <f>J72-K72</f>
        <v/>
      </c>
      <c r="M72" s="26">
        <f>WENN(K72=0;0;L72/K72)</f>
        <v/>
      </c>
    </row>
    <row r="73">
      <c r="A73" s="17" t="n">
        <v>71</v>
      </c>
      <c r="B73" s="18">
        <f>EDATUM(Eingaben!$B$6;A73-1)</f>
        <v/>
      </c>
      <c r="C73" s="19" t="n">
        <v>0</v>
      </c>
      <c r="D73" s="4">
        <f>Eingaben!$B$3</f>
        <v/>
      </c>
      <c r="E73" s="19">
        <f>(I73+C73+D73)*Eingaben!$B$17</f>
        <v/>
      </c>
      <c r="F73" s="19">
        <f>(I73+C73+D73+E73)*Eingaben!$B$6/12</f>
        <v/>
      </c>
      <c r="G73" s="19">
        <f>WENN(Eingaben!$B$13="Ja";MAX(0;F73-Eingaben!$B$12/12)*Eingaben!$B$18;F73*Eingaben!$B$18)</f>
        <v/>
      </c>
      <c r="H73" s="19">
        <f>F73-G73</f>
        <v/>
      </c>
      <c r="I73" s="19">
        <f>J72</f>
        <v/>
      </c>
      <c r="J73" s="20">
        <f>I73+C73+D73+E73+H73-G73</f>
        <v/>
      </c>
      <c r="K73" s="19">
        <f>SUMME($C$3:C73)+SUMME($D$3:D73)</f>
        <v/>
      </c>
      <c r="L73" s="19">
        <f>J73-K73</f>
        <v/>
      </c>
      <c r="M73" s="21">
        <f>WENN(K73=0;0;L73/K73)</f>
        <v/>
      </c>
    </row>
    <row r="74">
      <c r="A74" s="22" t="n">
        <v>72</v>
      </c>
      <c r="B74" s="23">
        <f>EDATUM(Eingaben!$B$6;A74-1)</f>
        <v/>
      </c>
      <c r="C74" s="24" t="n">
        <v>0</v>
      </c>
      <c r="D74" s="4">
        <f>Eingaben!$B$3</f>
        <v/>
      </c>
      <c r="E74" s="24">
        <f>(I74+C74+D74)*Eingaben!$B$17</f>
        <v/>
      </c>
      <c r="F74" s="24">
        <f>(I74+C74+D74+E74)*Eingaben!$B$6/12</f>
        <v/>
      </c>
      <c r="G74" s="24">
        <f>WENN(Eingaben!$B$13="Ja";MAX(0;F74-Eingaben!$B$12/12)*Eingaben!$B$18;F74*Eingaben!$B$18)</f>
        <v/>
      </c>
      <c r="H74" s="24">
        <f>F74-G74</f>
        <v/>
      </c>
      <c r="I74" s="24">
        <f>J73</f>
        <v/>
      </c>
      <c r="J74" s="25">
        <f>I74+C74+D74+E74+H74-G74</f>
        <v/>
      </c>
      <c r="K74" s="24">
        <f>SUMME($C$3:C74)+SUMME($D$3:D74)</f>
        <v/>
      </c>
      <c r="L74" s="24">
        <f>J74-K74</f>
        <v/>
      </c>
      <c r="M74" s="26">
        <f>WENN(K74=0;0;L74/K74)</f>
        <v/>
      </c>
    </row>
    <row r="75">
      <c r="A75" s="17" t="n">
        <v>73</v>
      </c>
      <c r="B75" s="18">
        <f>EDATUM(Eingaben!$B$6;A75-1)</f>
        <v/>
      </c>
      <c r="C75" s="19" t="n">
        <v>0</v>
      </c>
      <c r="D75" s="4">
        <f>Eingaben!$B$3</f>
        <v/>
      </c>
      <c r="E75" s="19">
        <f>(I75+C75+D75)*Eingaben!$B$17</f>
        <v/>
      </c>
      <c r="F75" s="19">
        <f>(I75+C75+D75+E75)*Eingaben!$B$6/12</f>
        <v/>
      </c>
      <c r="G75" s="19">
        <f>WENN(Eingaben!$B$13="Ja";MAX(0;F75-Eingaben!$B$12/12)*Eingaben!$B$18;F75*Eingaben!$B$18)</f>
        <v/>
      </c>
      <c r="H75" s="19">
        <f>F75-G75</f>
        <v/>
      </c>
      <c r="I75" s="19">
        <f>J74</f>
        <v/>
      </c>
      <c r="J75" s="20">
        <f>I75+C75+D75+E75+H75-G75</f>
        <v/>
      </c>
      <c r="K75" s="19">
        <f>SUMME($C$3:C75)+SUMME($D$3:D75)</f>
        <v/>
      </c>
      <c r="L75" s="19">
        <f>J75-K75</f>
        <v/>
      </c>
      <c r="M75" s="21">
        <f>WENN(K75=0;0;L75/K75)</f>
        <v/>
      </c>
    </row>
    <row r="76">
      <c r="A76" s="22" t="n">
        <v>74</v>
      </c>
      <c r="B76" s="23">
        <f>EDATUM(Eingaben!$B$6;A76-1)</f>
        <v/>
      </c>
      <c r="C76" s="24" t="n">
        <v>0</v>
      </c>
      <c r="D76" s="4">
        <f>Eingaben!$B$3</f>
        <v/>
      </c>
      <c r="E76" s="24">
        <f>(I76+C76+D76)*Eingaben!$B$17</f>
        <v/>
      </c>
      <c r="F76" s="24">
        <f>(I76+C76+D76+E76)*Eingaben!$B$6/12</f>
        <v/>
      </c>
      <c r="G76" s="24">
        <f>WENN(Eingaben!$B$13="Ja";MAX(0;F76-Eingaben!$B$12/12)*Eingaben!$B$18;F76*Eingaben!$B$18)</f>
        <v/>
      </c>
      <c r="H76" s="24">
        <f>F76-G76</f>
        <v/>
      </c>
      <c r="I76" s="24">
        <f>J75</f>
        <v/>
      </c>
      <c r="J76" s="25">
        <f>I76+C76+D76+E76+H76-G76</f>
        <v/>
      </c>
      <c r="K76" s="24">
        <f>SUMME($C$3:C76)+SUMME($D$3:D76)</f>
        <v/>
      </c>
      <c r="L76" s="24">
        <f>J76-K76</f>
        <v/>
      </c>
      <c r="M76" s="26">
        <f>WENN(K76=0;0;L76/K76)</f>
        <v/>
      </c>
    </row>
    <row r="77">
      <c r="A77" s="17" t="n">
        <v>75</v>
      </c>
      <c r="B77" s="18">
        <f>EDATUM(Eingaben!$B$6;A77-1)</f>
        <v/>
      </c>
      <c r="C77" s="19" t="n">
        <v>0</v>
      </c>
      <c r="D77" s="4">
        <f>Eingaben!$B$3</f>
        <v/>
      </c>
      <c r="E77" s="19">
        <f>(I77+C77+D77)*Eingaben!$B$17</f>
        <v/>
      </c>
      <c r="F77" s="19">
        <f>(I77+C77+D77+E77)*Eingaben!$B$6/12</f>
        <v/>
      </c>
      <c r="G77" s="19">
        <f>WENN(Eingaben!$B$13="Ja";MAX(0;F77-Eingaben!$B$12/12)*Eingaben!$B$18;F77*Eingaben!$B$18)</f>
        <v/>
      </c>
      <c r="H77" s="19">
        <f>F77-G77</f>
        <v/>
      </c>
      <c r="I77" s="19">
        <f>J76</f>
        <v/>
      </c>
      <c r="J77" s="20">
        <f>I77+C77+D77+E77+H77-G77</f>
        <v/>
      </c>
      <c r="K77" s="19">
        <f>SUMME($C$3:C77)+SUMME($D$3:D77)</f>
        <v/>
      </c>
      <c r="L77" s="19">
        <f>J77-K77</f>
        <v/>
      </c>
      <c r="M77" s="21">
        <f>WENN(K77=0;0;L77/K77)</f>
        <v/>
      </c>
    </row>
    <row r="78">
      <c r="A78" s="22" t="n">
        <v>76</v>
      </c>
      <c r="B78" s="23">
        <f>EDATUM(Eingaben!$B$6;A78-1)</f>
        <v/>
      </c>
      <c r="C78" s="24" t="n">
        <v>0</v>
      </c>
      <c r="D78" s="4">
        <f>Eingaben!$B$3</f>
        <v/>
      </c>
      <c r="E78" s="24">
        <f>(I78+C78+D78)*Eingaben!$B$17</f>
        <v/>
      </c>
      <c r="F78" s="24">
        <f>(I78+C78+D78+E78)*Eingaben!$B$6/12</f>
        <v/>
      </c>
      <c r="G78" s="24">
        <f>WENN(Eingaben!$B$13="Ja";MAX(0;F78-Eingaben!$B$12/12)*Eingaben!$B$18;F78*Eingaben!$B$18)</f>
        <v/>
      </c>
      <c r="H78" s="24">
        <f>F78-G78</f>
        <v/>
      </c>
      <c r="I78" s="24">
        <f>J77</f>
        <v/>
      </c>
      <c r="J78" s="25">
        <f>I78+C78+D78+E78+H78-G78</f>
        <v/>
      </c>
      <c r="K78" s="24">
        <f>SUMME($C$3:C78)+SUMME($D$3:D78)</f>
        <v/>
      </c>
      <c r="L78" s="24">
        <f>J78-K78</f>
        <v/>
      </c>
      <c r="M78" s="26">
        <f>WENN(K78=0;0;L78/K78)</f>
        <v/>
      </c>
    </row>
    <row r="79">
      <c r="A79" s="17" t="n">
        <v>77</v>
      </c>
      <c r="B79" s="18">
        <f>EDATUM(Eingaben!$B$6;A79-1)</f>
        <v/>
      </c>
      <c r="C79" s="19" t="n">
        <v>0</v>
      </c>
      <c r="D79" s="4">
        <f>Eingaben!$B$3</f>
        <v/>
      </c>
      <c r="E79" s="19">
        <f>(I79+C79+D79)*Eingaben!$B$17</f>
        <v/>
      </c>
      <c r="F79" s="19">
        <f>(I79+C79+D79+E79)*Eingaben!$B$6/12</f>
        <v/>
      </c>
      <c r="G79" s="19">
        <f>WENN(Eingaben!$B$13="Ja";MAX(0;F79-Eingaben!$B$12/12)*Eingaben!$B$18;F79*Eingaben!$B$18)</f>
        <v/>
      </c>
      <c r="H79" s="19">
        <f>F79-G79</f>
        <v/>
      </c>
      <c r="I79" s="19">
        <f>J78</f>
        <v/>
      </c>
      <c r="J79" s="20">
        <f>I79+C79+D79+E79+H79-G79</f>
        <v/>
      </c>
      <c r="K79" s="19">
        <f>SUMME($C$3:C79)+SUMME($D$3:D79)</f>
        <v/>
      </c>
      <c r="L79" s="19">
        <f>J79-K79</f>
        <v/>
      </c>
      <c r="M79" s="21">
        <f>WENN(K79=0;0;L79/K79)</f>
        <v/>
      </c>
    </row>
    <row r="80">
      <c r="A80" s="22" t="n">
        <v>78</v>
      </c>
      <c r="B80" s="23">
        <f>EDATUM(Eingaben!$B$6;A80-1)</f>
        <v/>
      </c>
      <c r="C80" s="24" t="n">
        <v>0</v>
      </c>
      <c r="D80" s="4">
        <f>Eingaben!$B$3</f>
        <v/>
      </c>
      <c r="E80" s="24">
        <f>(I80+C80+D80)*Eingaben!$B$17</f>
        <v/>
      </c>
      <c r="F80" s="24">
        <f>(I80+C80+D80+E80)*Eingaben!$B$6/12</f>
        <v/>
      </c>
      <c r="G80" s="24">
        <f>WENN(Eingaben!$B$13="Ja";MAX(0;F80-Eingaben!$B$12/12)*Eingaben!$B$18;F80*Eingaben!$B$18)</f>
        <v/>
      </c>
      <c r="H80" s="24">
        <f>F80-G80</f>
        <v/>
      </c>
      <c r="I80" s="24">
        <f>J79</f>
        <v/>
      </c>
      <c r="J80" s="25">
        <f>I80+C80+D80+E80+H80-G80</f>
        <v/>
      </c>
      <c r="K80" s="24">
        <f>SUMME($C$3:C80)+SUMME($D$3:D80)</f>
        <v/>
      </c>
      <c r="L80" s="24">
        <f>J80-K80</f>
        <v/>
      </c>
      <c r="M80" s="26">
        <f>WENN(K80=0;0;L80/K80)</f>
        <v/>
      </c>
    </row>
    <row r="81">
      <c r="A81" s="17" t="n">
        <v>79</v>
      </c>
      <c r="B81" s="18">
        <f>EDATUM(Eingaben!$B$6;A81-1)</f>
        <v/>
      </c>
      <c r="C81" s="19" t="n">
        <v>0</v>
      </c>
      <c r="D81" s="4">
        <f>Eingaben!$B$3</f>
        <v/>
      </c>
      <c r="E81" s="19">
        <f>(I81+C81+D81)*Eingaben!$B$17</f>
        <v/>
      </c>
      <c r="F81" s="19">
        <f>(I81+C81+D81+E81)*Eingaben!$B$6/12</f>
        <v/>
      </c>
      <c r="G81" s="19">
        <f>WENN(Eingaben!$B$13="Ja";MAX(0;F81-Eingaben!$B$12/12)*Eingaben!$B$18;F81*Eingaben!$B$18)</f>
        <v/>
      </c>
      <c r="H81" s="19">
        <f>F81-G81</f>
        <v/>
      </c>
      <c r="I81" s="19">
        <f>J80</f>
        <v/>
      </c>
      <c r="J81" s="20">
        <f>I81+C81+D81+E81+H81-G81</f>
        <v/>
      </c>
      <c r="K81" s="19">
        <f>SUMME($C$3:C81)+SUMME($D$3:D81)</f>
        <v/>
      </c>
      <c r="L81" s="19">
        <f>J81-K81</f>
        <v/>
      </c>
      <c r="M81" s="21">
        <f>WENN(K81=0;0;L81/K81)</f>
        <v/>
      </c>
    </row>
    <row r="82">
      <c r="A82" s="22" t="n">
        <v>80</v>
      </c>
      <c r="B82" s="23">
        <f>EDATUM(Eingaben!$B$6;A82-1)</f>
        <v/>
      </c>
      <c r="C82" s="24" t="n">
        <v>0</v>
      </c>
      <c r="D82" s="4">
        <f>Eingaben!$B$3</f>
        <v/>
      </c>
      <c r="E82" s="24">
        <f>(I82+C82+D82)*Eingaben!$B$17</f>
        <v/>
      </c>
      <c r="F82" s="24">
        <f>(I82+C82+D82+E82)*Eingaben!$B$6/12</f>
        <v/>
      </c>
      <c r="G82" s="24">
        <f>WENN(Eingaben!$B$13="Ja";MAX(0;F82-Eingaben!$B$12/12)*Eingaben!$B$18;F82*Eingaben!$B$18)</f>
        <v/>
      </c>
      <c r="H82" s="24">
        <f>F82-G82</f>
        <v/>
      </c>
      <c r="I82" s="24">
        <f>J81</f>
        <v/>
      </c>
      <c r="J82" s="25">
        <f>I82+C82+D82+E82+H82-G82</f>
        <v/>
      </c>
      <c r="K82" s="24">
        <f>SUMME($C$3:C82)+SUMME($D$3:D82)</f>
        <v/>
      </c>
      <c r="L82" s="24">
        <f>J82-K82</f>
        <v/>
      </c>
      <c r="M82" s="26">
        <f>WENN(K82=0;0;L82/K82)</f>
        <v/>
      </c>
    </row>
    <row r="83">
      <c r="A83" s="17" t="n">
        <v>81</v>
      </c>
      <c r="B83" s="18">
        <f>EDATUM(Eingaben!$B$6;A83-1)</f>
        <v/>
      </c>
      <c r="C83" s="19" t="n">
        <v>0</v>
      </c>
      <c r="D83" s="4">
        <f>Eingaben!$B$3</f>
        <v/>
      </c>
      <c r="E83" s="19">
        <f>(I83+C83+D83)*Eingaben!$B$17</f>
        <v/>
      </c>
      <c r="F83" s="19">
        <f>(I83+C83+D83+E83)*Eingaben!$B$6/12</f>
        <v/>
      </c>
      <c r="G83" s="19">
        <f>WENN(Eingaben!$B$13="Ja";MAX(0;F83-Eingaben!$B$12/12)*Eingaben!$B$18;F83*Eingaben!$B$18)</f>
        <v/>
      </c>
      <c r="H83" s="19">
        <f>F83-G83</f>
        <v/>
      </c>
      <c r="I83" s="19">
        <f>J82</f>
        <v/>
      </c>
      <c r="J83" s="20">
        <f>I83+C83+D83+E83+H83-G83</f>
        <v/>
      </c>
      <c r="K83" s="19">
        <f>SUMME($C$3:C83)+SUMME($D$3:D83)</f>
        <v/>
      </c>
      <c r="L83" s="19">
        <f>J83-K83</f>
        <v/>
      </c>
      <c r="M83" s="21">
        <f>WENN(K83=0;0;L83/K83)</f>
        <v/>
      </c>
    </row>
    <row r="84">
      <c r="A84" s="22" t="n">
        <v>82</v>
      </c>
      <c r="B84" s="23">
        <f>EDATUM(Eingaben!$B$6;A84-1)</f>
        <v/>
      </c>
      <c r="C84" s="24" t="n">
        <v>0</v>
      </c>
      <c r="D84" s="4">
        <f>Eingaben!$B$3</f>
        <v/>
      </c>
      <c r="E84" s="24">
        <f>(I84+C84+D84)*Eingaben!$B$17</f>
        <v/>
      </c>
      <c r="F84" s="24">
        <f>(I84+C84+D84+E84)*Eingaben!$B$6/12</f>
        <v/>
      </c>
      <c r="G84" s="24">
        <f>WENN(Eingaben!$B$13="Ja";MAX(0;F84-Eingaben!$B$12/12)*Eingaben!$B$18;F84*Eingaben!$B$18)</f>
        <v/>
      </c>
      <c r="H84" s="24">
        <f>F84-G84</f>
        <v/>
      </c>
      <c r="I84" s="24">
        <f>J83</f>
        <v/>
      </c>
      <c r="J84" s="25">
        <f>I84+C84+D84+E84+H84-G84</f>
        <v/>
      </c>
      <c r="K84" s="24">
        <f>SUMME($C$3:C84)+SUMME($D$3:D84)</f>
        <v/>
      </c>
      <c r="L84" s="24">
        <f>J84-K84</f>
        <v/>
      </c>
      <c r="M84" s="26">
        <f>WENN(K84=0;0;L84/K84)</f>
        <v/>
      </c>
    </row>
    <row r="85">
      <c r="A85" s="17" t="n">
        <v>83</v>
      </c>
      <c r="B85" s="18">
        <f>EDATUM(Eingaben!$B$6;A85-1)</f>
        <v/>
      </c>
      <c r="C85" s="19" t="n">
        <v>0</v>
      </c>
      <c r="D85" s="4">
        <f>Eingaben!$B$3</f>
        <v/>
      </c>
      <c r="E85" s="19">
        <f>(I85+C85+D85)*Eingaben!$B$17</f>
        <v/>
      </c>
      <c r="F85" s="19">
        <f>(I85+C85+D85+E85)*Eingaben!$B$6/12</f>
        <v/>
      </c>
      <c r="G85" s="19">
        <f>WENN(Eingaben!$B$13="Ja";MAX(0;F85-Eingaben!$B$12/12)*Eingaben!$B$18;F85*Eingaben!$B$18)</f>
        <v/>
      </c>
      <c r="H85" s="19">
        <f>F85-G85</f>
        <v/>
      </c>
      <c r="I85" s="19">
        <f>J84</f>
        <v/>
      </c>
      <c r="J85" s="20">
        <f>I85+C85+D85+E85+H85-G85</f>
        <v/>
      </c>
      <c r="K85" s="19">
        <f>SUMME($C$3:C85)+SUMME($D$3:D85)</f>
        <v/>
      </c>
      <c r="L85" s="19">
        <f>J85-K85</f>
        <v/>
      </c>
      <c r="M85" s="21">
        <f>WENN(K85=0;0;L85/K85)</f>
        <v/>
      </c>
    </row>
    <row r="86">
      <c r="A86" s="22" t="n">
        <v>84</v>
      </c>
      <c r="B86" s="23">
        <f>EDATUM(Eingaben!$B$6;A86-1)</f>
        <v/>
      </c>
      <c r="C86" s="24" t="n">
        <v>0</v>
      </c>
      <c r="D86" s="4">
        <f>Eingaben!$B$3</f>
        <v/>
      </c>
      <c r="E86" s="24">
        <f>(I86+C86+D86)*Eingaben!$B$17</f>
        <v/>
      </c>
      <c r="F86" s="24">
        <f>(I86+C86+D86+E86)*Eingaben!$B$6/12</f>
        <v/>
      </c>
      <c r="G86" s="24">
        <f>WENN(Eingaben!$B$13="Ja";MAX(0;F86-Eingaben!$B$12/12)*Eingaben!$B$18;F86*Eingaben!$B$18)</f>
        <v/>
      </c>
      <c r="H86" s="24">
        <f>F86-G86</f>
        <v/>
      </c>
      <c r="I86" s="24">
        <f>J85</f>
        <v/>
      </c>
      <c r="J86" s="25">
        <f>I86+C86+D86+E86+H86-G86</f>
        <v/>
      </c>
      <c r="K86" s="24">
        <f>SUMME($C$3:C86)+SUMME($D$3:D86)</f>
        <v/>
      </c>
      <c r="L86" s="24">
        <f>J86-K86</f>
        <v/>
      </c>
      <c r="M86" s="26">
        <f>WENN(K86=0;0;L86/K86)</f>
        <v/>
      </c>
    </row>
    <row r="87">
      <c r="A87" s="17" t="n">
        <v>85</v>
      </c>
      <c r="B87" s="18">
        <f>EDATUM(Eingaben!$B$6;A87-1)</f>
        <v/>
      </c>
      <c r="C87" s="19" t="n">
        <v>0</v>
      </c>
      <c r="D87" s="4">
        <f>Eingaben!$B$3</f>
        <v/>
      </c>
      <c r="E87" s="19">
        <f>(I87+C87+D87)*Eingaben!$B$17</f>
        <v/>
      </c>
      <c r="F87" s="19">
        <f>(I87+C87+D87+E87)*Eingaben!$B$6/12</f>
        <v/>
      </c>
      <c r="G87" s="19">
        <f>WENN(Eingaben!$B$13="Ja";MAX(0;F87-Eingaben!$B$12/12)*Eingaben!$B$18;F87*Eingaben!$B$18)</f>
        <v/>
      </c>
      <c r="H87" s="19">
        <f>F87-G87</f>
        <v/>
      </c>
      <c r="I87" s="19">
        <f>J86</f>
        <v/>
      </c>
      <c r="J87" s="20">
        <f>I87+C87+D87+E87+H87-G87</f>
        <v/>
      </c>
      <c r="K87" s="19">
        <f>SUMME($C$3:C87)+SUMME($D$3:D87)</f>
        <v/>
      </c>
      <c r="L87" s="19">
        <f>J87-K87</f>
        <v/>
      </c>
      <c r="M87" s="21">
        <f>WENN(K87=0;0;L87/K87)</f>
        <v/>
      </c>
    </row>
    <row r="88">
      <c r="A88" s="22" t="n">
        <v>86</v>
      </c>
      <c r="B88" s="23">
        <f>EDATUM(Eingaben!$B$6;A88-1)</f>
        <v/>
      </c>
      <c r="C88" s="24" t="n">
        <v>0</v>
      </c>
      <c r="D88" s="4">
        <f>Eingaben!$B$3</f>
        <v/>
      </c>
      <c r="E88" s="24">
        <f>(I88+C88+D88)*Eingaben!$B$17</f>
        <v/>
      </c>
      <c r="F88" s="24">
        <f>(I88+C88+D88+E88)*Eingaben!$B$6/12</f>
        <v/>
      </c>
      <c r="G88" s="24">
        <f>WENN(Eingaben!$B$13="Ja";MAX(0;F88-Eingaben!$B$12/12)*Eingaben!$B$18;F88*Eingaben!$B$18)</f>
        <v/>
      </c>
      <c r="H88" s="24">
        <f>F88-G88</f>
        <v/>
      </c>
      <c r="I88" s="24">
        <f>J87</f>
        <v/>
      </c>
      <c r="J88" s="25">
        <f>I88+C88+D88+E88+H88-G88</f>
        <v/>
      </c>
      <c r="K88" s="24">
        <f>SUMME($C$3:C88)+SUMME($D$3:D88)</f>
        <v/>
      </c>
      <c r="L88" s="24">
        <f>J88-K88</f>
        <v/>
      </c>
      <c r="M88" s="26">
        <f>WENN(K88=0;0;L88/K88)</f>
        <v/>
      </c>
    </row>
    <row r="89">
      <c r="A89" s="17" t="n">
        <v>87</v>
      </c>
      <c r="B89" s="18">
        <f>EDATUM(Eingaben!$B$6;A89-1)</f>
        <v/>
      </c>
      <c r="C89" s="19" t="n">
        <v>0</v>
      </c>
      <c r="D89" s="4">
        <f>Eingaben!$B$3</f>
        <v/>
      </c>
      <c r="E89" s="19">
        <f>(I89+C89+D89)*Eingaben!$B$17</f>
        <v/>
      </c>
      <c r="F89" s="19">
        <f>(I89+C89+D89+E89)*Eingaben!$B$6/12</f>
        <v/>
      </c>
      <c r="G89" s="19">
        <f>WENN(Eingaben!$B$13="Ja";MAX(0;F89-Eingaben!$B$12/12)*Eingaben!$B$18;F89*Eingaben!$B$18)</f>
        <v/>
      </c>
      <c r="H89" s="19">
        <f>F89-G89</f>
        <v/>
      </c>
      <c r="I89" s="19">
        <f>J88</f>
        <v/>
      </c>
      <c r="J89" s="20">
        <f>I89+C89+D89+E89+H89-G89</f>
        <v/>
      </c>
      <c r="K89" s="19">
        <f>SUMME($C$3:C89)+SUMME($D$3:D89)</f>
        <v/>
      </c>
      <c r="L89" s="19">
        <f>J89-K89</f>
        <v/>
      </c>
      <c r="M89" s="21">
        <f>WENN(K89=0;0;L89/K89)</f>
        <v/>
      </c>
    </row>
    <row r="90">
      <c r="A90" s="22" t="n">
        <v>88</v>
      </c>
      <c r="B90" s="23">
        <f>EDATUM(Eingaben!$B$6;A90-1)</f>
        <v/>
      </c>
      <c r="C90" s="24" t="n">
        <v>0</v>
      </c>
      <c r="D90" s="4">
        <f>Eingaben!$B$3</f>
        <v/>
      </c>
      <c r="E90" s="24">
        <f>(I90+C90+D90)*Eingaben!$B$17</f>
        <v/>
      </c>
      <c r="F90" s="24">
        <f>(I90+C90+D90+E90)*Eingaben!$B$6/12</f>
        <v/>
      </c>
      <c r="G90" s="24">
        <f>WENN(Eingaben!$B$13="Ja";MAX(0;F90-Eingaben!$B$12/12)*Eingaben!$B$18;F90*Eingaben!$B$18)</f>
        <v/>
      </c>
      <c r="H90" s="24">
        <f>F90-G90</f>
        <v/>
      </c>
      <c r="I90" s="24">
        <f>J89</f>
        <v/>
      </c>
      <c r="J90" s="25">
        <f>I90+C90+D90+E90+H90-G90</f>
        <v/>
      </c>
      <c r="K90" s="24">
        <f>SUMME($C$3:C90)+SUMME($D$3:D90)</f>
        <v/>
      </c>
      <c r="L90" s="24">
        <f>J90-K90</f>
        <v/>
      </c>
      <c r="M90" s="26">
        <f>WENN(K90=0;0;L90/K90)</f>
        <v/>
      </c>
    </row>
    <row r="91">
      <c r="A91" s="17" t="n">
        <v>89</v>
      </c>
      <c r="B91" s="18">
        <f>EDATUM(Eingaben!$B$6;A91-1)</f>
        <v/>
      </c>
      <c r="C91" s="19" t="n">
        <v>0</v>
      </c>
      <c r="D91" s="4">
        <f>Eingaben!$B$3</f>
        <v/>
      </c>
      <c r="E91" s="19">
        <f>(I91+C91+D91)*Eingaben!$B$17</f>
        <v/>
      </c>
      <c r="F91" s="19">
        <f>(I91+C91+D91+E91)*Eingaben!$B$6/12</f>
        <v/>
      </c>
      <c r="G91" s="19">
        <f>WENN(Eingaben!$B$13="Ja";MAX(0;F91-Eingaben!$B$12/12)*Eingaben!$B$18;F91*Eingaben!$B$18)</f>
        <v/>
      </c>
      <c r="H91" s="19">
        <f>F91-G91</f>
        <v/>
      </c>
      <c r="I91" s="19">
        <f>J90</f>
        <v/>
      </c>
      <c r="J91" s="20">
        <f>I91+C91+D91+E91+H91-G91</f>
        <v/>
      </c>
      <c r="K91" s="19">
        <f>SUMME($C$3:C91)+SUMME($D$3:D91)</f>
        <v/>
      </c>
      <c r="L91" s="19">
        <f>J91-K91</f>
        <v/>
      </c>
      <c r="M91" s="21">
        <f>WENN(K91=0;0;L91/K91)</f>
        <v/>
      </c>
    </row>
    <row r="92">
      <c r="A92" s="22" t="n">
        <v>90</v>
      </c>
      <c r="B92" s="23">
        <f>EDATUM(Eingaben!$B$6;A92-1)</f>
        <v/>
      </c>
      <c r="C92" s="24" t="n">
        <v>0</v>
      </c>
      <c r="D92" s="4">
        <f>Eingaben!$B$3</f>
        <v/>
      </c>
      <c r="E92" s="24">
        <f>(I92+C92+D92)*Eingaben!$B$17</f>
        <v/>
      </c>
      <c r="F92" s="24">
        <f>(I92+C92+D92+E92)*Eingaben!$B$6/12</f>
        <v/>
      </c>
      <c r="G92" s="24">
        <f>WENN(Eingaben!$B$13="Ja";MAX(0;F92-Eingaben!$B$12/12)*Eingaben!$B$18;F92*Eingaben!$B$18)</f>
        <v/>
      </c>
      <c r="H92" s="24">
        <f>F92-G92</f>
        <v/>
      </c>
      <c r="I92" s="24">
        <f>J91</f>
        <v/>
      </c>
      <c r="J92" s="25">
        <f>I92+C92+D92+E92+H92-G92</f>
        <v/>
      </c>
      <c r="K92" s="24">
        <f>SUMME($C$3:C92)+SUMME($D$3:D92)</f>
        <v/>
      </c>
      <c r="L92" s="24">
        <f>J92-K92</f>
        <v/>
      </c>
      <c r="M92" s="26">
        <f>WENN(K92=0;0;L92/K92)</f>
        <v/>
      </c>
    </row>
    <row r="93">
      <c r="A93" s="17" t="n">
        <v>91</v>
      </c>
      <c r="B93" s="18">
        <f>EDATUM(Eingaben!$B$6;A93-1)</f>
        <v/>
      </c>
      <c r="C93" s="19" t="n">
        <v>0</v>
      </c>
      <c r="D93" s="4">
        <f>Eingaben!$B$3</f>
        <v/>
      </c>
      <c r="E93" s="19">
        <f>(I93+C93+D93)*Eingaben!$B$17</f>
        <v/>
      </c>
      <c r="F93" s="19">
        <f>(I93+C93+D93+E93)*Eingaben!$B$6/12</f>
        <v/>
      </c>
      <c r="G93" s="19">
        <f>WENN(Eingaben!$B$13="Ja";MAX(0;F93-Eingaben!$B$12/12)*Eingaben!$B$18;F93*Eingaben!$B$18)</f>
        <v/>
      </c>
      <c r="H93" s="19">
        <f>F93-G93</f>
        <v/>
      </c>
      <c r="I93" s="19">
        <f>J92</f>
        <v/>
      </c>
      <c r="J93" s="20">
        <f>I93+C93+D93+E93+H93-G93</f>
        <v/>
      </c>
      <c r="K93" s="19">
        <f>SUMME($C$3:C93)+SUMME($D$3:D93)</f>
        <v/>
      </c>
      <c r="L93" s="19">
        <f>J93-K93</f>
        <v/>
      </c>
      <c r="M93" s="21">
        <f>WENN(K93=0;0;L93/K93)</f>
        <v/>
      </c>
    </row>
    <row r="94">
      <c r="A94" s="22" t="n">
        <v>92</v>
      </c>
      <c r="B94" s="23">
        <f>EDATUM(Eingaben!$B$6;A94-1)</f>
        <v/>
      </c>
      <c r="C94" s="24" t="n">
        <v>0</v>
      </c>
      <c r="D94" s="4">
        <f>Eingaben!$B$3</f>
        <v/>
      </c>
      <c r="E94" s="24">
        <f>(I94+C94+D94)*Eingaben!$B$17</f>
        <v/>
      </c>
      <c r="F94" s="24">
        <f>(I94+C94+D94+E94)*Eingaben!$B$6/12</f>
        <v/>
      </c>
      <c r="G94" s="24">
        <f>WENN(Eingaben!$B$13="Ja";MAX(0;F94-Eingaben!$B$12/12)*Eingaben!$B$18;F94*Eingaben!$B$18)</f>
        <v/>
      </c>
      <c r="H94" s="24">
        <f>F94-G94</f>
        <v/>
      </c>
      <c r="I94" s="24">
        <f>J93</f>
        <v/>
      </c>
      <c r="J94" s="25">
        <f>I94+C94+D94+E94+H94-G94</f>
        <v/>
      </c>
      <c r="K94" s="24">
        <f>SUMME($C$3:C94)+SUMME($D$3:D94)</f>
        <v/>
      </c>
      <c r="L94" s="24">
        <f>J94-K94</f>
        <v/>
      </c>
      <c r="M94" s="26">
        <f>WENN(K94=0;0;L94/K94)</f>
        <v/>
      </c>
    </row>
    <row r="95">
      <c r="A95" s="17" t="n">
        <v>93</v>
      </c>
      <c r="B95" s="18">
        <f>EDATUM(Eingaben!$B$6;A95-1)</f>
        <v/>
      </c>
      <c r="C95" s="19" t="n">
        <v>0</v>
      </c>
      <c r="D95" s="4">
        <f>Eingaben!$B$3</f>
        <v/>
      </c>
      <c r="E95" s="19">
        <f>(I95+C95+D95)*Eingaben!$B$17</f>
        <v/>
      </c>
      <c r="F95" s="19">
        <f>(I95+C95+D95+E95)*Eingaben!$B$6/12</f>
        <v/>
      </c>
      <c r="G95" s="19">
        <f>WENN(Eingaben!$B$13="Ja";MAX(0;F95-Eingaben!$B$12/12)*Eingaben!$B$18;F95*Eingaben!$B$18)</f>
        <v/>
      </c>
      <c r="H95" s="19">
        <f>F95-G95</f>
        <v/>
      </c>
      <c r="I95" s="19">
        <f>J94</f>
        <v/>
      </c>
      <c r="J95" s="20">
        <f>I95+C95+D95+E95+H95-G95</f>
        <v/>
      </c>
      <c r="K95" s="19">
        <f>SUMME($C$3:C95)+SUMME($D$3:D95)</f>
        <v/>
      </c>
      <c r="L95" s="19">
        <f>J95-K95</f>
        <v/>
      </c>
      <c r="M95" s="21">
        <f>WENN(K95=0;0;L95/K95)</f>
        <v/>
      </c>
    </row>
    <row r="96">
      <c r="A96" s="22" t="n">
        <v>94</v>
      </c>
      <c r="B96" s="23">
        <f>EDATUM(Eingaben!$B$6;A96-1)</f>
        <v/>
      </c>
      <c r="C96" s="24" t="n">
        <v>0</v>
      </c>
      <c r="D96" s="4">
        <f>Eingaben!$B$3</f>
        <v/>
      </c>
      <c r="E96" s="24">
        <f>(I96+C96+D96)*Eingaben!$B$17</f>
        <v/>
      </c>
      <c r="F96" s="24">
        <f>(I96+C96+D96+E96)*Eingaben!$B$6/12</f>
        <v/>
      </c>
      <c r="G96" s="24">
        <f>WENN(Eingaben!$B$13="Ja";MAX(0;F96-Eingaben!$B$12/12)*Eingaben!$B$18;F96*Eingaben!$B$18)</f>
        <v/>
      </c>
      <c r="H96" s="24">
        <f>F96-G96</f>
        <v/>
      </c>
      <c r="I96" s="24">
        <f>J95</f>
        <v/>
      </c>
      <c r="J96" s="25">
        <f>I96+C96+D96+E96+H96-G96</f>
        <v/>
      </c>
      <c r="K96" s="24">
        <f>SUMME($C$3:C96)+SUMME($D$3:D96)</f>
        <v/>
      </c>
      <c r="L96" s="24">
        <f>J96-K96</f>
        <v/>
      </c>
      <c r="M96" s="26">
        <f>WENN(K96=0;0;L96/K96)</f>
        <v/>
      </c>
    </row>
    <row r="97">
      <c r="A97" s="17" t="n">
        <v>95</v>
      </c>
      <c r="B97" s="18">
        <f>EDATUM(Eingaben!$B$6;A97-1)</f>
        <v/>
      </c>
      <c r="C97" s="19" t="n">
        <v>0</v>
      </c>
      <c r="D97" s="4">
        <f>Eingaben!$B$3</f>
        <v/>
      </c>
      <c r="E97" s="19">
        <f>(I97+C97+D97)*Eingaben!$B$17</f>
        <v/>
      </c>
      <c r="F97" s="19">
        <f>(I97+C97+D97+E97)*Eingaben!$B$6/12</f>
        <v/>
      </c>
      <c r="G97" s="19">
        <f>WENN(Eingaben!$B$13="Ja";MAX(0;F97-Eingaben!$B$12/12)*Eingaben!$B$18;F97*Eingaben!$B$18)</f>
        <v/>
      </c>
      <c r="H97" s="19">
        <f>F97-G97</f>
        <v/>
      </c>
      <c r="I97" s="19">
        <f>J96</f>
        <v/>
      </c>
      <c r="J97" s="20">
        <f>I97+C97+D97+E97+H97-G97</f>
        <v/>
      </c>
      <c r="K97" s="19">
        <f>SUMME($C$3:C97)+SUMME($D$3:D97)</f>
        <v/>
      </c>
      <c r="L97" s="19">
        <f>J97-K97</f>
        <v/>
      </c>
      <c r="M97" s="21">
        <f>WENN(K97=0;0;L97/K97)</f>
        <v/>
      </c>
    </row>
    <row r="98">
      <c r="A98" s="22" t="n">
        <v>96</v>
      </c>
      <c r="B98" s="23">
        <f>EDATUM(Eingaben!$B$6;A98-1)</f>
        <v/>
      </c>
      <c r="C98" s="24" t="n">
        <v>0</v>
      </c>
      <c r="D98" s="4">
        <f>Eingaben!$B$3</f>
        <v/>
      </c>
      <c r="E98" s="24">
        <f>(I98+C98+D98)*Eingaben!$B$17</f>
        <v/>
      </c>
      <c r="F98" s="24">
        <f>(I98+C98+D98+E98)*Eingaben!$B$6/12</f>
        <v/>
      </c>
      <c r="G98" s="24">
        <f>WENN(Eingaben!$B$13="Ja";MAX(0;F98-Eingaben!$B$12/12)*Eingaben!$B$18;F98*Eingaben!$B$18)</f>
        <v/>
      </c>
      <c r="H98" s="24">
        <f>F98-G98</f>
        <v/>
      </c>
      <c r="I98" s="24">
        <f>J97</f>
        <v/>
      </c>
      <c r="J98" s="25">
        <f>I98+C98+D98+E98+H98-G98</f>
        <v/>
      </c>
      <c r="K98" s="24">
        <f>SUMME($C$3:C98)+SUMME($D$3:D98)</f>
        <v/>
      </c>
      <c r="L98" s="24">
        <f>J98-K98</f>
        <v/>
      </c>
      <c r="M98" s="26">
        <f>WENN(K98=0;0;L98/K98)</f>
        <v/>
      </c>
    </row>
    <row r="99">
      <c r="A99" s="17" t="n">
        <v>97</v>
      </c>
      <c r="B99" s="18">
        <f>EDATUM(Eingaben!$B$6;A99-1)</f>
        <v/>
      </c>
      <c r="C99" s="19" t="n">
        <v>0</v>
      </c>
      <c r="D99" s="4">
        <f>Eingaben!$B$3</f>
        <v/>
      </c>
      <c r="E99" s="19">
        <f>(I99+C99+D99)*Eingaben!$B$17</f>
        <v/>
      </c>
      <c r="F99" s="19">
        <f>(I99+C99+D99+E99)*Eingaben!$B$6/12</f>
        <v/>
      </c>
      <c r="G99" s="19">
        <f>WENN(Eingaben!$B$13="Ja";MAX(0;F99-Eingaben!$B$12/12)*Eingaben!$B$18;F99*Eingaben!$B$18)</f>
        <v/>
      </c>
      <c r="H99" s="19">
        <f>F99-G99</f>
        <v/>
      </c>
      <c r="I99" s="19">
        <f>J98</f>
        <v/>
      </c>
      <c r="J99" s="20">
        <f>I99+C99+D99+E99+H99-G99</f>
        <v/>
      </c>
      <c r="K99" s="19">
        <f>SUMME($C$3:C99)+SUMME($D$3:D99)</f>
        <v/>
      </c>
      <c r="L99" s="19">
        <f>J99-K99</f>
        <v/>
      </c>
      <c r="M99" s="21">
        <f>WENN(K99=0;0;L99/K99)</f>
        <v/>
      </c>
    </row>
    <row r="100">
      <c r="A100" s="22" t="n">
        <v>98</v>
      </c>
      <c r="B100" s="23">
        <f>EDATUM(Eingaben!$B$6;A100-1)</f>
        <v/>
      </c>
      <c r="C100" s="24" t="n">
        <v>0</v>
      </c>
      <c r="D100" s="4">
        <f>Eingaben!$B$3</f>
        <v/>
      </c>
      <c r="E100" s="24">
        <f>(I100+C100+D100)*Eingaben!$B$17</f>
        <v/>
      </c>
      <c r="F100" s="24">
        <f>(I100+C100+D100+E100)*Eingaben!$B$6/12</f>
        <v/>
      </c>
      <c r="G100" s="24">
        <f>WENN(Eingaben!$B$13="Ja";MAX(0;F100-Eingaben!$B$12/12)*Eingaben!$B$18;F100*Eingaben!$B$18)</f>
        <v/>
      </c>
      <c r="H100" s="24">
        <f>F100-G100</f>
        <v/>
      </c>
      <c r="I100" s="24">
        <f>J99</f>
        <v/>
      </c>
      <c r="J100" s="25">
        <f>I100+C100+D100+E100+H100-G100</f>
        <v/>
      </c>
      <c r="K100" s="24">
        <f>SUMME($C$3:C100)+SUMME($D$3:D100)</f>
        <v/>
      </c>
      <c r="L100" s="24">
        <f>J100-K100</f>
        <v/>
      </c>
      <c r="M100" s="26">
        <f>WENN(K100=0;0;L100/K100)</f>
        <v/>
      </c>
    </row>
    <row r="101">
      <c r="A101" s="17" t="n">
        <v>99</v>
      </c>
      <c r="B101" s="18">
        <f>EDATUM(Eingaben!$B$6;A101-1)</f>
        <v/>
      </c>
      <c r="C101" s="19" t="n">
        <v>0</v>
      </c>
      <c r="D101" s="4">
        <f>Eingaben!$B$3</f>
        <v/>
      </c>
      <c r="E101" s="19">
        <f>(I101+C101+D101)*Eingaben!$B$17</f>
        <v/>
      </c>
      <c r="F101" s="19">
        <f>(I101+C101+D101+E101)*Eingaben!$B$6/12</f>
        <v/>
      </c>
      <c r="G101" s="19">
        <f>WENN(Eingaben!$B$13="Ja";MAX(0;F101-Eingaben!$B$12/12)*Eingaben!$B$18;F101*Eingaben!$B$18)</f>
        <v/>
      </c>
      <c r="H101" s="19">
        <f>F101-G101</f>
        <v/>
      </c>
      <c r="I101" s="19">
        <f>J100</f>
        <v/>
      </c>
      <c r="J101" s="20">
        <f>I101+C101+D101+E101+H101-G101</f>
        <v/>
      </c>
      <c r="K101" s="19">
        <f>SUMME($C$3:C101)+SUMME($D$3:D101)</f>
        <v/>
      </c>
      <c r="L101" s="19">
        <f>J101-K101</f>
        <v/>
      </c>
      <c r="M101" s="21">
        <f>WENN(K101=0;0;L101/K101)</f>
        <v/>
      </c>
    </row>
    <row r="102">
      <c r="A102" s="22" t="n">
        <v>100</v>
      </c>
      <c r="B102" s="23">
        <f>EDATUM(Eingaben!$B$6;A102-1)</f>
        <v/>
      </c>
      <c r="C102" s="24" t="n">
        <v>0</v>
      </c>
      <c r="D102" s="4">
        <f>Eingaben!$B$3</f>
        <v/>
      </c>
      <c r="E102" s="24">
        <f>(I102+C102+D102)*Eingaben!$B$17</f>
        <v/>
      </c>
      <c r="F102" s="24">
        <f>(I102+C102+D102+E102)*Eingaben!$B$6/12</f>
        <v/>
      </c>
      <c r="G102" s="24">
        <f>WENN(Eingaben!$B$13="Ja";MAX(0;F102-Eingaben!$B$12/12)*Eingaben!$B$18;F102*Eingaben!$B$18)</f>
        <v/>
      </c>
      <c r="H102" s="24">
        <f>F102-G102</f>
        <v/>
      </c>
      <c r="I102" s="24">
        <f>J101</f>
        <v/>
      </c>
      <c r="J102" s="25">
        <f>I102+C102+D102+E102+H102-G102</f>
        <v/>
      </c>
      <c r="K102" s="24">
        <f>SUMME($C$3:C102)+SUMME($D$3:D102)</f>
        <v/>
      </c>
      <c r="L102" s="24">
        <f>J102-K102</f>
        <v/>
      </c>
      <c r="M102" s="26">
        <f>WENN(K102=0;0;L102/K102)</f>
        <v/>
      </c>
    </row>
    <row r="103">
      <c r="A103" s="17" t="n">
        <v>101</v>
      </c>
      <c r="B103" s="18">
        <f>EDATUM(Eingaben!$B$6;A103-1)</f>
        <v/>
      </c>
      <c r="C103" s="19" t="n">
        <v>0</v>
      </c>
      <c r="D103" s="4">
        <f>Eingaben!$B$3</f>
        <v/>
      </c>
      <c r="E103" s="19">
        <f>(I103+C103+D103)*Eingaben!$B$17</f>
        <v/>
      </c>
      <c r="F103" s="19">
        <f>(I103+C103+D103+E103)*Eingaben!$B$6/12</f>
        <v/>
      </c>
      <c r="G103" s="19">
        <f>WENN(Eingaben!$B$13="Ja";MAX(0;F103-Eingaben!$B$12/12)*Eingaben!$B$18;F103*Eingaben!$B$18)</f>
        <v/>
      </c>
      <c r="H103" s="19">
        <f>F103-G103</f>
        <v/>
      </c>
      <c r="I103" s="19">
        <f>J102</f>
        <v/>
      </c>
      <c r="J103" s="20">
        <f>I103+C103+D103+E103+H103-G103</f>
        <v/>
      </c>
      <c r="K103" s="19">
        <f>SUMME($C$3:C103)+SUMME($D$3:D103)</f>
        <v/>
      </c>
      <c r="L103" s="19">
        <f>J103-K103</f>
        <v/>
      </c>
      <c r="M103" s="21">
        <f>WENN(K103=0;0;L103/K103)</f>
        <v/>
      </c>
    </row>
    <row r="104">
      <c r="A104" s="22" t="n">
        <v>102</v>
      </c>
      <c r="B104" s="23">
        <f>EDATUM(Eingaben!$B$6;A104-1)</f>
        <v/>
      </c>
      <c r="C104" s="24" t="n">
        <v>0</v>
      </c>
      <c r="D104" s="4">
        <f>Eingaben!$B$3</f>
        <v/>
      </c>
      <c r="E104" s="24">
        <f>(I104+C104+D104)*Eingaben!$B$17</f>
        <v/>
      </c>
      <c r="F104" s="24">
        <f>(I104+C104+D104+E104)*Eingaben!$B$6/12</f>
        <v/>
      </c>
      <c r="G104" s="24">
        <f>WENN(Eingaben!$B$13="Ja";MAX(0;F104-Eingaben!$B$12/12)*Eingaben!$B$18;F104*Eingaben!$B$18)</f>
        <v/>
      </c>
      <c r="H104" s="24">
        <f>F104-G104</f>
        <v/>
      </c>
      <c r="I104" s="24">
        <f>J103</f>
        <v/>
      </c>
      <c r="J104" s="25">
        <f>I104+C104+D104+E104+H104-G104</f>
        <v/>
      </c>
      <c r="K104" s="24">
        <f>SUMME($C$3:C104)+SUMME($D$3:D104)</f>
        <v/>
      </c>
      <c r="L104" s="24">
        <f>J104-K104</f>
        <v/>
      </c>
      <c r="M104" s="26">
        <f>WENN(K104=0;0;L104/K104)</f>
        <v/>
      </c>
    </row>
    <row r="105">
      <c r="A105" s="17" t="n">
        <v>103</v>
      </c>
      <c r="B105" s="18">
        <f>EDATUM(Eingaben!$B$6;A105-1)</f>
        <v/>
      </c>
      <c r="C105" s="19" t="n">
        <v>0</v>
      </c>
      <c r="D105" s="4">
        <f>Eingaben!$B$3</f>
        <v/>
      </c>
      <c r="E105" s="19">
        <f>(I105+C105+D105)*Eingaben!$B$17</f>
        <v/>
      </c>
      <c r="F105" s="19">
        <f>(I105+C105+D105+E105)*Eingaben!$B$6/12</f>
        <v/>
      </c>
      <c r="G105" s="19">
        <f>WENN(Eingaben!$B$13="Ja";MAX(0;F105-Eingaben!$B$12/12)*Eingaben!$B$18;F105*Eingaben!$B$18)</f>
        <v/>
      </c>
      <c r="H105" s="19">
        <f>F105-G105</f>
        <v/>
      </c>
      <c r="I105" s="19">
        <f>J104</f>
        <v/>
      </c>
      <c r="J105" s="20">
        <f>I105+C105+D105+E105+H105-G105</f>
        <v/>
      </c>
      <c r="K105" s="19">
        <f>SUMME($C$3:C105)+SUMME($D$3:D105)</f>
        <v/>
      </c>
      <c r="L105" s="19">
        <f>J105-K105</f>
        <v/>
      </c>
      <c r="M105" s="21">
        <f>WENN(K105=0;0;L105/K105)</f>
        <v/>
      </c>
    </row>
    <row r="106">
      <c r="A106" s="22" t="n">
        <v>104</v>
      </c>
      <c r="B106" s="23">
        <f>EDATUM(Eingaben!$B$6;A106-1)</f>
        <v/>
      </c>
      <c r="C106" s="24" t="n">
        <v>0</v>
      </c>
      <c r="D106" s="4">
        <f>Eingaben!$B$3</f>
        <v/>
      </c>
      <c r="E106" s="24">
        <f>(I106+C106+D106)*Eingaben!$B$17</f>
        <v/>
      </c>
      <c r="F106" s="24">
        <f>(I106+C106+D106+E106)*Eingaben!$B$6/12</f>
        <v/>
      </c>
      <c r="G106" s="24">
        <f>WENN(Eingaben!$B$13="Ja";MAX(0;F106-Eingaben!$B$12/12)*Eingaben!$B$18;F106*Eingaben!$B$18)</f>
        <v/>
      </c>
      <c r="H106" s="24">
        <f>F106-G106</f>
        <v/>
      </c>
      <c r="I106" s="24">
        <f>J105</f>
        <v/>
      </c>
      <c r="J106" s="25">
        <f>I106+C106+D106+E106+H106-G106</f>
        <v/>
      </c>
      <c r="K106" s="24">
        <f>SUMME($C$3:C106)+SUMME($D$3:D106)</f>
        <v/>
      </c>
      <c r="L106" s="24">
        <f>J106-K106</f>
        <v/>
      </c>
      <c r="M106" s="26">
        <f>WENN(K106=0;0;L106/K106)</f>
        <v/>
      </c>
    </row>
    <row r="107">
      <c r="A107" s="17" t="n">
        <v>105</v>
      </c>
      <c r="B107" s="18">
        <f>EDATUM(Eingaben!$B$6;A107-1)</f>
        <v/>
      </c>
      <c r="C107" s="19" t="n">
        <v>0</v>
      </c>
      <c r="D107" s="4">
        <f>Eingaben!$B$3</f>
        <v/>
      </c>
      <c r="E107" s="19">
        <f>(I107+C107+D107)*Eingaben!$B$17</f>
        <v/>
      </c>
      <c r="F107" s="19">
        <f>(I107+C107+D107+E107)*Eingaben!$B$6/12</f>
        <v/>
      </c>
      <c r="G107" s="19">
        <f>WENN(Eingaben!$B$13="Ja";MAX(0;F107-Eingaben!$B$12/12)*Eingaben!$B$18;F107*Eingaben!$B$18)</f>
        <v/>
      </c>
      <c r="H107" s="19">
        <f>F107-G107</f>
        <v/>
      </c>
      <c r="I107" s="19">
        <f>J106</f>
        <v/>
      </c>
      <c r="J107" s="20">
        <f>I107+C107+D107+E107+H107-G107</f>
        <v/>
      </c>
      <c r="K107" s="19">
        <f>SUMME($C$3:C107)+SUMME($D$3:D107)</f>
        <v/>
      </c>
      <c r="L107" s="19">
        <f>J107-K107</f>
        <v/>
      </c>
      <c r="M107" s="21">
        <f>WENN(K107=0;0;L107/K107)</f>
        <v/>
      </c>
    </row>
    <row r="108">
      <c r="A108" s="22" t="n">
        <v>106</v>
      </c>
      <c r="B108" s="23">
        <f>EDATUM(Eingaben!$B$6;A108-1)</f>
        <v/>
      </c>
      <c r="C108" s="24" t="n">
        <v>0</v>
      </c>
      <c r="D108" s="4">
        <f>Eingaben!$B$3</f>
        <v/>
      </c>
      <c r="E108" s="24">
        <f>(I108+C108+D108)*Eingaben!$B$17</f>
        <v/>
      </c>
      <c r="F108" s="24">
        <f>(I108+C108+D108+E108)*Eingaben!$B$6/12</f>
        <v/>
      </c>
      <c r="G108" s="24">
        <f>WENN(Eingaben!$B$13="Ja";MAX(0;F108-Eingaben!$B$12/12)*Eingaben!$B$18;F108*Eingaben!$B$18)</f>
        <v/>
      </c>
      <c r="H108" s="24">
        <f>F108-G108</f>
        <v/>
      </c>
      <c r="I108" s="24">
        <f>J107</f>
        <v/>
      </c>
      <c r="J108" s="25">
        <f>I108+C108+D108+E108+H108-G108</f>
        <v/>
      </c>
      <c r="K108" s="24">
        <f>SUMME($C$3:C108)+SUMME($D$3:D108)</f>
        <v/>
      </c>
      <c r="L108" s="24">
        <f>J108-K108</f>
        <v/>
      </c>
      <c r="M108" s="26">
        <f>WENN(K108=0;0;L108/K108)</f>
        <v/>
      </c>
    </row>
    <row r="109">
      <c r="A109" s="17" t="n">
        <v>107</v>
      </c>
      <c r="B109" s="18">
        <f>EDATUM(Eingaben!$B$6;A109-1)</f>
        <v/>
      </c>
      <c r="C109" s="19" t="n">
        <v>0</v>
      </c>
      <c r="D109" s="4">
        <f>Eingaben!$B$3</f>
        <v/>
      </c>
      <c r="E109" s="19">
        <f>(I109+C109+D109)*Eingaben!$B$17</f>
        <v/>
      </c>
      <c r="F109" s="19">
        <f>(I109+C109+D109+E109)*Eingaben!$B$6/12</f>
        <v/>
      </c>
      <c r="G109" s="19">
        <f>WENN(Eingaben!$B$13="Ja";MAX(0;F109-Eingaben!$B$12/12)*Eingaben!$B$18;F109*Eingaben!$B$18)</f>
        <v/>
      </c>
      <c r="H109" s="19">
        <f>F109-G109</f>
        <v/>
      </c>
      <c r="I109" s="19">
        <f>J108</f>
        <v/>
      </c>
      <c r="J109" s="20">
        <f>I109+C109+D109+E109+H109-G109</f>
        <v/>
      </c>
      <c r="K109" s="19">
        <f>SUMME($C$3:C109)+SUMME($D$3:D109)</f>
        <v/>
      </c>
      <c r="L109" s="19">
        <f>J109-K109</f>
        <v/>
      </c>
      <c r="M109" s="21">
        <f>WENN(K109=0;0;L109/K109)</f>
        <v/>
      </c>
    </row>
    <row r="110">
      <c r="A110" s="22" t="n">
        <v>108</v>
      </c>
      <c r="B110" s="23">
        <f>EDATUM(Eingaben!$B$6;A110-1)</f>
        <v/>
      </c>
      <c r="C110" s="24" t="n">
        <v>0</v>
      </c>
      <c r="D110" s="4">
        <f>Eingaben!$B$3</f>
        <v/>
      </c>
      <c r="E110" s="24">
        <f>(I110+C110+D110)*Eingaben!$B$17</f>
        <v/>
      </c>
      <c r="F110" s="24">
        <f>(I110+C110+D110+E110)*Eingaben!$B$6/12</f>
        <v/>
      </c>
      <c r="G110" s="24">
        <f>WENN(Eingaben!$B$13="Ja";MAX(0;F110-Eingaben!$B$12/12)*Eingaben!$B$18;F110*Eingaben!$B$18)</f>
        <v/>
      </c>
      <c r="H110" s="24">
        <f>F110-G110</f>
        <v/>
      </c>
      <c r="I110" s="24">
        <f>J109</f>
        <v/>
      </c>
      <c r="J110" s="25">
        <f>I110+C110+D110+E110+H110-G110</f>
        <v/>
      </c>
      <c r="K110" s="24">
        <f>SUMME($C$3:C110)+SUMME($D$3:D110)</f>
        <v/>
      </c>
      <c r="L110" s="24">
        <f>J110-K110</f>
        <v/>
      </c>
      <c r="M110" s="26">
        <f>WENN(K110=0;0;L110/K110)</f>
        <v/>
      </c>
    </row>
    <row r="111">
      <c r="A111" s="17" t="n">
        <v>109</v>
      </c>
      <c r="B111" s="18">
        <f>EDATUM(Eingaben!$B$6;A111-1)</f>
        <v/>
      </c>
      <c r="C111" s="19" t="n">
        <v>0</v>
      </c>
      <c r="D111" s="4">
        <f>Eingaben!$B$3</f>
        <v/>
      </c>
      <c r="E111" s="19">
        <f>(I111+C111+D111)*Eingaben!$B$17</f>
        <v/>
      </c>
      <c r="F111" s="19">
        <f>(I111+C111+D111+E111)*Eingaben!$B$6/12</f>
        <v/>
      </c>
      <c r="G111" s="19">
        <f>WENN(Eingaben!$B$13="Ja";MAX(0;F111-Eingaben!$B$12/12)*Eingaben!$B$18;F111*Eingaben!$B$18)</f>
        <v/>
      </c>
      <c r="H111" s="19">
        <f>F111-G111</f>
        <v/>
      </c>
      <c r="I111" s="19">
        <f>J110</f>
        <v/>
      </c>
      <c r="J111" s="20">
        <f>I111+C111+D111+E111+H111-G111</f>
        <v/>
      </c>
      <c r="K111" s="19">
        <f>SUMME($C$3:C111)+SUMME($D$3:D111)</f>
        <v/>
      </c>
      <c r="L111" s="19">
        <f>J111-K111</f>
        <v/>
      </c>
      <c r="M111" s="21">
        <f>WENN(K111=0;0;L111/K111)</f>
        <v/>
      </c>
    </row>
    <row r="112">
      <c r="A112" s="22" t="n">
        <v>110</v>
      </c>
      <c r="B112" s="23">
        <f>EDATUM(Eingaben!$B$6;A112-1)</f>
        <v/>
      </c>
      <c r="C112" s="24" t="n">
        <v>0</v>
      </c>
      <c r="D112" s="4">
        <f>Eingaben!$B$3</f>
        <v/>
      </c>
      <c r="E112" s="24">
        <f>(I112+C112+D112)*Eingaben!$B$17</f>
        <v/>
      </c>
      <c r="F112" s="24">
        <f>(I112+C112+D112+E112)*Eingaben!$B$6/12</f>
        <v/>
      </c>
      <c r="G112" s="24">
        <f>WENN(Eingaben!$B$13="Ja";MAX(0;F112-Eingaben!$B$12/12)*Eingaben!$B$18;F112*Eingaben!$B$18)</f>
        <v/>
      </c>
      <c r="H112" s="24">
        <f>F112-G112</f>
        <v/>
      </c>
      <c r="I112" s="24">
        <f>J111</f>
        <v/>
      </c>
      <c r="J112" s="25">
        <f>I112+C112+D112+E112+H112-G112</f>
        <v/>
      </c>
      <c r="K112" s="24">
        <f>SUMME($C$3:C112)+SUMME($D$3:D112)</f>
        <v/>
      </c>
      <c r="L112" s="24">
        <f>J112-K112</f>
        <v/>
      </c>
      <c r="M112" s="26">
        <f>WENN(K112=0;0;L112/K112)</f>
        <v/>
      </c>
    </row>
    <row r="113">
      <c r="A113" s="17" t="n">
        <v>111</v>
      </c>
      <c r="B113" s="18">
        <f>EDATUM(Eingaben!$B$6;A113-1)</f>
        <v/>
      </c>
      <c r="C113" s="19" t="n">
        <v>0</v>
      </c>
      <c r="D113" s="4">
        <f>Eingaben!$B$3</f>
        <v/>
      </c>
      <c r="E113" s="19">
        <f>(I113+C113+D113)*Eingaben!$B$17</f>
        <v/>
      </c>
      <c r="F113" s="19">
        <f>(I113+C113+D113+E113)*Eingaben!$B$6/12</f>
        <v/>
      </c>
      <c r="G113" s="19">
        <f>WENN(Eingaben!$B$13="Ja";MAX(0;F113-Eingaben!$B$12/12)*Eingaben!$B$18;F113*Eingaben!$B$18)</f>
        <v/>
      </c>
      <c r="H113" s="19">
        <f>F113-G113</f>
        <v/>
      </c>
      <c r="I113" s="19">
        <f>J112</f>
        <v/>
      </c>
      <c r="J113" s="20">
        <f>I113+C113+D113+E113+H113-G113</f>
        <v/>
      </c>
      <c r="K113" s="19">
        <f>SUMME($C$3:C113)+SUMME($D$3:D113)</f>
        <v/>
      </c>
      <c r="L113" s="19">
        <f>J113-K113</f>
        <v/>
      </c>
      <c r="M113" s="21">
        <f>WENN(K113=0;0;L113/K113)</f>
        <v/>
      </c>
    </row>
    <row r="114">
      <c r="A114" s="22" t="n">
        <v>112</v>
      </c>
      <c r="B114" s="23">
        <f>EDATUM(Eingaben!$B$6;A114-1)</f>
        <v/>
      </c>
      <c r="C114" s="24" t="n">
        <v>0</v>
      </c>
      <c r="D114" s="4">
        <f>Eingaben!$B$3</f>
        <v/>
      </c>
      <c r="E114" s="24">
        <f>(I114+C114+D114)*Eingaben!$B$17</f>
        <v/>
      </c>
      <c r="F114" s="24">
        <f>(I114+C114+D114+E114)*Eingaben!$B$6/12</f>
        <v/>
      </c>
      <c r="G114" s="24">
        <f>WENN(Eingaben!$B$13="Ja";MAX(0;F114-Eingaben!$B$12/12)*Eingaben!$B$18;F114*Eingaben!$B$18)</f>
        <v/>
      </c>
      <c r="H114" s="24">
        <f>F114-G114</f>
        <v/>
      </c>
      <c r="I114" s="24">
        <f>J113</f>
        <v/>
      </c>
      <c r="J114" s="25">
        <f>I114+C114+D114+E114+H114-G114</f>
        <v/>
      </c>
      <c r="K114" s="24">
        <f>SUMME($C$3:C114)+SUMME($D$3:D114)</f>
        <v/>
      </c>
      <c r="L114" s="24">
        <f>J114-K114</f>
        <v/>
      </c>
      <c r="M114" s="26">
        <f>WENN(K114=0;0;L114/K114)</f>
        <v/>
      </c>
    </row>
    <row r="115">
      <c r="A115" s="17" t="n">
        <v>113</v>
      </c>
      <c r="B115" s="18">
        <f>EDATUM(Eingaben!$B$6;A115-1)</f>
        <v/>
      </c>
      <c r="C115" s="19" t="n">
        <v>0</v>
      </c>
      <c r="D115" s="4">
        <f>Eingaben!$B$3</f>
        <v/>
      </c>
      <c r="E115" s="19">
        <f>(I115+C115+D115)*Eingaben!$B$17</f>
        <v/>
      </c>
      <c r="F115" s="19">
        <f>(I115+C115+D115+E115)*Eingaben!$B$6/12</f>
        <v/>
      </c>
      <c r="G115" s="19">
        <f>WENN(Eingaben!$B$13="Ja";MAX(0;F115-Eingaben!$B$12/12)*Eingaben!$B$18;F115*Eingaben!$B$18)</f>
        <v/>
      </c>
      <c r="H115" s="19">
        <f>F115-G115</f>
        <v/>
      </c>
      <c r="I115" s="19">
        <f>J114</f>
        <v/>
      </c>
      <c r="J115" s="20">
        <f>I115+C115+D115+E115+H115-G115</f>
        <v/>
      </c>
      <c r="K115" s="19">
        <f>SUMME($C$3:C115)+SUMME($D$3:D115)</f>
        <v/>
      </c>
      <c r="L115" s="19">
        <f>J115-K115</f>
        <v/>
      </c>
      <c r="M115" s="21">
        <f>WENN(K115=0;0;L115/K115)</f>
        <v/>
      </c>
    </row>
    <row r="116">
      <c r="A116" s="22" t="n">
        <v>114</v>
      </c>
      <c r="B116" s="23">
        <f>EDATUM(Eingaben!$B$6;A116-1)</f>
        <v/>
      </c>
      <c r="C116" s="24" t="n">
        <v>0</v>
      </c>
      <c r="D116" s="4">
        <f>Eingaben!$B$3</f>
        <v/>
      </c>
      <c r="E116" s="24">
        <f>(I116+C116+D116)*Eingaben!$B$17</f>
        <v/>
      </c>
      <c r="F116" s="24">
        <f>(I116+C116+D116+E116)*Eingaben!$B$6/12</f>
        <v/>
      </c>
      <c r="G116" s="24">
        <f>WENN(Eingaben!$B$13="Ja";MAX(0;F116-Eingaben!$B$12/12)*Eingaben!$B$18;F116*Eingaben!$B$18)</f>
        <v/>
      </c>
      <c r="H116" s="24">
        <f>F116-G116</f>
        <v/>
      </c>
      <c r="I116" s="24">
        <f>J115</f>
        <v/>
      </c>
      <c r="J116" s="25">
        <f>I116+C116+D116+E116+H116-G116</f>
        <v/>
      </c>
      <c r="K116" s="24">
        <f>SUMME($C$3:C116)+SUMME($D$3:D116)</f>
        <v/>
      </c>
      <c r="L116" s="24">
        <f>J116-K116</f>
        <v/>
      </c>
      <c r="M116" s="26">
        <f>WENN(K116=0;0;L116/K116)</f>
        <v/>
      </c>
    </row>
    <row r="117">
      <c r="A117" s="17" t="n">
        <v>115</v>
      </c>
      <c r="B117" s="18">
        <f>EDATUM(Eingaben!$B$6;A117-1)</f>
        <v/>
      </c>
      <c r="C117" s="19" t="n">
        <v>0</v>
      </c>
      <c r="D117" s="4">
        <f>Eingaben!$B$3</f>
        <v/>
      </c>
      <c r="E117" s="19">
        <f>(I117+C117+D117)*Eingaben!$B$17</f>
        <v/>
      </c>
      <c r="F117" s="19">
        <f>(I117+C117+D117+E117)*Eingaben!$B$6/12</f>
        <v/>
      </c>
      <c r="G117" s="19">
        <f>WENN(Eingaben!$B$13="Ja";MAX(0;F117-Eingaben!$B$12/12)*Eingaben!$B$18;F117*Eingaben!$B$18)</f>
        <v/>
      </c>
      <c r="H117" s="19">
        <f>F117-G117</f>
        <v/>
      </c>
      <c r="I117" s="19">
        <f>J116</f>
        <v/>
      </c>
      <c r="J117" s="20">
        <f>I117+C117+D117+E117+H117-G117</f>
        <v/>
      </c>
      <c r="K117" s="19">
        <f>SUMME($C$3:C117)+SUMME($D$3:D117)</f>
        <v/>
      </c>
      <c r="L117" s="19">
        <f>J117-K117</f>
        <v/>
      </c>
      <c r="M117" s="21">
        <f>WENN(K117=0;0;L117/K117)</f>
        <v/>
      </c>
    </row>
    <row r="118">
      <c r="A118" s="22" t="n">
        <v>116</v>
      </c>
      <c r="B118" s="23">
        <f>EDATUM(Eingaben!$B$6;A118-1)</f>
        <v/>
      </c>
      <c r="C118" s="24" t="n">
        <v>0</v>
      </c>
      <c r="D118" s="4">
        <f>Eingaben!$B$3</f>
        <v/>
      </c>
      <c r="E118" s="24">
        <f>(I118+C118+D118)*Eingaben!$B$17</f>
        <v/>
      </c>
      <c r="F118" s="24">
        <f>(I118+C118+D118+E118)*Eingaben!$B$6/12</f>
        <v/>
      </c>
      <c r="G118" s="24">
        <f>WENN(Eingaben!$B$13="Ja";MAX(0;F118-Eingaben!$B$12/12)*Eingaben!$B$18;F118*Eingaben!$B$18)</f>
        <v/>
      </c>
      <c r="H118" s="24">
        <f>F118-G118</f>
        <v/>
      </c>
      <c r="I118" s="24">
        <f>J117</f>
        <v/>
      </c>
      <c r="J118" s="25">
        <f>I118+C118+D118+E118+H118-G118</f>
        <v/>
      </c>
      <c r="K118" s="24">
        <f>SUMME($C$3:C118)+SUMME($D$3:D118)</f>
        <v/>
      </c>
      <c r="L118" s="24">
        <f>J118-K118</f>
        <v/>
      </c>
      <c r="M118" s="26">
        <f>WENN(K118=0;0;L118/K118)</f>
        <v/>
      </c>
    </row>
    <row r="119">
      <c r="A119" s="17" t="n">
        <v>117</v>
      </c>
      <c r="B119" s="18">
        <f>EDATUM(Eingaben!$B$6;A119-1)</f>
        <v/>
      </c>
      <c r="C119" s="19" t="n">
        <v>0</v>
      </c>
      <c r="D119" s="4">
        <f>Eingaben!$B$3</f>
        <v/>
      </c>
      <c r="E119" s="19">
        <f>(I119+C119+D119)*Eingaben!$B$17</f>
        <v/>
      </c>
      <c r="F119" s="19">
        <f>(I119+C119+D119+E119)*Eingaben!$B$6/12</f>
        <v/>
      </c>
      <c r="G119" s="19">
        <f>WENN(Eingaben!$B$13="Ja";MAX(0;F119-Eingaben!$B$12/12)*Eingaben!$B$18;F119*Eingaben!$B$18)</f>
        <v/>
      </c>
      <c r="H119" s="19">
        <f>F119-G119</f>
        <v/>
      </c>
      <c r="I119" s="19">
        <f>J118</f>
        <v/>
      </c>
      <c r="J119" s="20">
        <f>I119+C119+D119+E119+H119-G119</f>
        <v/>
      </c>
      <c r="K119" s="19">
        <f>SUMME($C$3:C119)+SUMME($D$3:D119)</f>
        <v/>
      </c>
      <c r="L119" s="19">
        <f>J119-K119</f>
        <v/>
      </c>
      <c r="M119" s="21">
        <f>WENN(K119=0;0;L119/K119)</f>
        <v/>
      </c>
    </row>
    <row r="120">
      <c r="A120" s="22" t="n">
        <v>118</v>
      </c>
      <c r="B120" s="23">
        <f>EDATUM(Eingaben!$B$6;A120-1)</f>
        <v/>
      </c>
      <c r="C120" s="24" t="n">
        <v>0</v>
      </c>
      <c r="D120" s="4">
        <f>Eingaben!$B$3</f>
        <v/>
      </c>
      <c r="E120" s="24">
        <f>(I120+C120+D120)*Eingaben!$B$17</f>
        <v/>
      </c>
      <c r="F120" s="24">
        <f>(I120+C120+D120+E120)*Eingaben!$B$6/12</f>
        <v/>
      </c>
      <c r="G120" s="24">
        <f>WENN(Eingaben!$B$13="Ja";MAX(0;F120-Eingaben!$B$12/12)*Eingaben!$B$18;F120*Eingaben!$B$18)</f>
        <v/>
      </c>
      <c r="H120" s="24">
        <f>F120-G120</f>
        <v/>
      </c>
      <c r="I120" s="24">
        <f>J119</f>
        <v/>
      </c>
      <c r="J120" s="25">
        <f>I120+C120+D120+E120+H120-G120</f>
        <v/>
      </c>
      <c r="K120" s="24">
        <f>SUMME($C$3:C120)+SUMME($D$3:D120)</f>
        <v/>
      </c>
      <c r="L120" s="24">
        <f>J120-K120</f>
        <v/>
      </c>
      <c r="M120" s="26">
        <f>WENN(K120=0;0;L120/K120)</f>
        <v/>
      </c>
    </row>
    <row r="121">
      <c r="A121" s="17" t="n">
        <v>119</v>
      </c>
      <c r="B121" s="18">
        <f>EDATUM(Eingaben!$B$6;A121-1)</f>
        <v/>
      </c>
      <c r="C121" s="19" t="n">
        <v>0</v>
      </c>
      <c r="D121" s="4">
        <f>Eingaben!$B$3</f>
        <v/>
      </c>
      <c r="E121" s="19">
        <f>(I121+C121+D121)*Eingaben!$B$17</f>
        <v/>
      </c>
      <c r="F121" s="19">
        <f>(I121+C121+D121+E121)*Eingaben!$B$6/12</f>
        <v/>
      </c>
      <c r="G121" s="19">
        <f>WENN(Eingaben!$B$13="Ja";MAX(0;F121-Eingaben!$B$12/12)*Eingaben!$B$18;F121*Eingaben!$B$18)</f>
        <v/>
      </c>
      <c r="H121" s="19">
        <f>F121-G121</f>
        <v/>
      </c>
      <c r="I121" s="19">
        <f>J120</f>
        <v/>
      </c>
      <c r="J121" s="20">
        <f>I121+C121+D121+E121+H121-G121</f>
        <v/>
      </c>
      <c r="K121" s="19">
        <f>SUMME($C$3:C121)+SUMME($D$3:D121)</f>
        <v/>
      </c>
      <c r="L121" s="19">
        <f>J121-K121</f>
        <v/>
      </c>
      <c r="M121" s="21">
        <f>WENN(K121=0;0;L121/K121)</f>
        <v/>
      </c>
    </row>
    <row r="122">
      <c r="A122" s="22" t="n">
        <v>120</v>
      </c>
      <c r="B122" s="23">
        <f>EDATUM(Eingaben!$B$6;A122-1)</f>
        <v/>
      </c>
      <c r="C122" s="24" t="n">
        <v>0</v>
      </c>
      <c r="D122" s="4">
        <f>Eingaben!$B$3</f>
        <v/>
      </c>
      <c r="E122" s="24">
        <f>(I122+C122+D122)*Eingaben!$B$17</f>
        <v/>
      </c>
      <c r="F122" s="24">
        <f>(I122+C122+D122+E122)*Eingaben!$B$6/12</f>
        <v/>
      </c>
      <c r="G122" s="24">
        <f>WENN(Eingaben!$B$13="Ja";MAX(0;F122-Eingaben!$B$12/12)*Eingaben!$B$18;F122*Eingaben!$B$18)</f>
        <v/>
      </c>
      <c r="H122" s="24">
        <f>F122-G122</f>
        <v/>
      </c>
      <c r="I122" s="24">
        <f>J121</f>
        <v/>
      </c>
      <c r="J122" s="25">
        <f>I122+C122+D122+E122+H122-G122</f>
        <v/>
      </c>
      <c r="K122" s="24">
        <f>SUMME($C$3:C122)+SUMME($D$3:D122)</f>
        <v/>
      </c>
      <c r="L122" s="24">
        <f>J122-K122</f>
        <v/>
      </c>
      <c r="M122" s="26">
        <f>WENN(K122=0;0;L122/K122)</f>
        <v/>
      </c>
    </row>
  </sheetData>
  <mergeCells count="1">
    <mergeCell ref="A1:M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15"/>
  <sheetViews>
    <sheetView workbookViewId="0">
      <selection activeCell="A1" sqref="A1"/>
    </sheetView>
  </sheetViews>
  <sheetFormatPr baseColWidth="8" defaultRowHeight="15"/>
  <cols>
    <col width="34" customWidth="1" min="1" max="1"/>
    <col width="18" customWidth="1" min="2" max="2"/>
    <col width="24" customWidth="1" min="3" max="3"/>
    <col width="16" customWidth="1" min="4" max="4"/>
    <col width="20" customWidth="1" min="5" max="5"/>
    <col width="10" customWidth="1" min="6" max="6"/>
    <col width="16" customWidth="1" min="7" max="7"/>
    <col width="16" customWidth="1" min="8" max="8"/>
    <col width="16" customWidth="1" min="9" max="9"/>
    <col width="16" customWidth="1" min="10" max="10"/>
    <col width="20" customWidth="1" min="11" max="11"/>
    <col width="18" customWidth="1" min="12" max="12"/>
  </cols>
  <sheetData>
    <row r="1" ht="26" customHeight="1">
      <c r="A1" s="1" t="inlineStr">
        <is>
          <t>ETF-Vergleich – Populäre ETFs für deutsche Privatanleger</t>
        </is>
      </c>
    </row>
    <row r="2">
      <c r="A2" s="2" t="inlineStr">
        <is>
          <t>ETF-Name</t>
        </is>
      </c>
      <c r="B2" s="2" t="inlineStr">
        <is>
          <t>Anbieter</t>
        </is>
      </c>
      <c r="C2" s="2" t="inlineStr">
        <is>
          <t>Index</t>
        </is>
      </c>
      <c r="D2" s="2" t="inlineStr">
        <is>
          <t>Replikation</t>
        </is>
      </c>
      <c r="E2" s="2" t="inlineStr">
        <is>
          <t>Fondsgröße (Mio. €)</t>
        </is>
      </c>
      <c r="F2" s="2" t="inlineStr">
        <is>
          <t>TER (%)</t>
        </is>
      </c>
      <c r="G2" s="2" t="inlineStr">
        <is>
          <t>Ertragsverw.</t>
        </is>
      </c>
      <c r="H2" s="2" t="inlineStr">
        <is>
          <t>Ausschüttung</t>
        </is>
      </c>
      <c r="I2" s="2" t="inlineStr">
        <is>
          <t>Länderfokus</t>
        </is>
      </c>
      <c r="J2" s="2" t="inlineStr">
        <is>
          <t>Währungsabsich.</t>
        </is>
      </c>
      <c r="K2" s="2" t="inlineStr">
        <is>
          <t>ISIN</t>
        </is>
      </c>
      <c r="L2" s="2" t="inlineStr">
        <is>
          <t>Sparplan geeignet?</t>
        </is>
      </c>
    </row>
    <row r="3">
      <c r="A3" s="5" t="inlineStr">
        <is>
          <t>iShares Core MSCI World UCITS ETF</t>
        </is>
      </c>
      <c r="B3" s="5" t="inlineStr">
        <is>
          <t>BlackRock</t>
        </is>
      </c>
      <c r="C3" s="5" t="inlineStr">
        <is>
          <t>MSCI World</t>
        </is>
      </c>
      <c r="D3" s="5" t="inlineStr">
        <is>
          <t>Physisch (vollst.)</t>
        </is>
      </c>
      <c r="E3" s="27" t="n">
        <v>12500</v>
      </c>
      <c r="F3" s="28" t="n">
        <v>0.002</v>
      </c>
      <c r="G3" s="29" t="inlineStr">
        <is>
          <t>Thesaurierend</t>
        </is>
      </c>
      <c r="H3" s="29" t="inlineStr">
        <is>
          <t>Thesaurierend</t>
        </is>
      </c>
      <c r="I3" s="5" t="inlineStr">
        <is>
          <t>Weltweit</t>
        </is>
      </c>
      <c r="J3" s="29" t="inlineStr">
        <is>
          <t>Nein</t>
        </is>
      </c>
      <c r="K3" s="5" t="inlineStr">
        <is>
          <t>IE00B4L5Y983</t>
        </is>
      </c>
      <c r="L3" s="29">
        <f>WENN(UND(G3="Thesaurierend";F3&lt;=0.003);"Ja";"Nein")</f>
        <v/>
      </c>
    </row>
    <row r="4">
      <c r="A4" s="7" t="inlineStr">
        <is>
          <t>Vanguard FTSE All-World UCITS ETF</t>
        </is>
      </c>
      <c r="B4" s="7" t="inlineStr">
        <is>
          <t>Vanguard</t>
        </is>
      </c>
      <c r="C4" s="7" t="inlineStr">
        <is>
          <t>FTSE All-World</t>
        </is>
      </c>
      <c r="D4" s="7" t="inlineStr">
        <is>
          <t>Physisch (vollst.)</t>
        </is>
      </c>
      <c r="E4" s="30" t="n">
        <v>8900</v>
      </c>
      <c r="F4" s="31" t="n">
        <v>0.0022</v>
      </c>
      <c r="G4" s="32" t="inlineStr">
        <is>
          <t>Ausschüttend</t>
        </is>
      </c>
      <c r="H4" s="32" t="inlineStr">
        <is>
          <t>Ausschüttend</t>
        </is>
      </c>
      <c r="I4" s="7" t="inlineStr">
        <is>
          <t>Weltweit</t>
        </is>
      </c>
      <c r="J4" s="32" t="inlineStr">
        <is>
          <t>Nein</t>
        </is>
      </c>
      <c r="K4" s="7" t="inlineStr">
        <is>
          <t>IE00B3RBWM25</t>
        </is>
      </c>
      <c r="L4" s="32">
        <f>WENN(UND(G4="Thesaurierend";F4&lt;=0.003);"Ja";"Nein")</f>
        <v/>
      </c>
    </row>
    <row r="5">
      <c r="A5" s="5" t="inlineStr">
        <is>
          <t>Xtrackers MSCI ACWI UCITS ETF</t>
        </is>
      </c>
      <c r="B5" s="5" t="inlineStr">
        <is>
          <t>DWS</t>
        </is>
      </c>
      <c r="C5" s="5" t="inlineStr">
        <is>
          <t>MSCI ACWI</t>
        </is>
      </c>
      <c r="D5" s="5" t="inlineStr">
        <is>
          <t>Physisch (vollst.)</t>
        </is>
      </c>
      <c r="E5" s="27" t="n">
        <v>3200</v>
      </c>
      <c r="F5" s="28" t="n">
        <v>0.0025</v>
      </c>
      <c r="G5" s="29" t="inlineStr">
        <is>
          <t>Thesaurierend</t>
        </is>
      </c>
      <c r="H5" s="29" t="inlineStr">
        <is>
          <t>Thesaurierend</t>
        </is>
      </c>
      <c r="I5" s="5" t="inlineStr">
        <is>
          <t>Weltweit</t>
        </is>
      </c>
      <c r="J5" s="29" t="inlineStr">
        <is>
          <t>Nein</t>
        </is>
      </c>
      <c r="K5" s="5" t="inlineStr">
        <is>
          <t>IE00BGHQ0G80</t>
        </is>
      </c>
      <c r="L5" s="29">
        <f>WENN(UND(G5="Thesaurierend";F5&lt;=0.003);"Ja";"Nein")</f>
        <v/>
      </c>
    </row>
    <row r="6">
      <c r="A6" s="7" t="inlineStr">
        <is>
          <t>SPDR MSCI World UCITS ETF</t>
        </is>
      </c>
      <c r="B6" s="7" t="inlineStr">
        <is>
          <t>State Street</t>
        </is>
      </c>
      <c r="C6" s="7" t="inlineStr">
        <is>
          <t>MSCI World</t>
        </is>
      </c>
      <c r="D6" s="7" t="inlineStr">
        <is>
          <t>Physisch (vollst.)</t>
        </is>
      </c>
      <c r="E6" s="30" t="n">
        <v>4100</v>
      </c>
      <c r="F6" s="31" t="n">
        <v>0.0012</v>
      </c>
      <c r="G6" s="32" t="inlineStr">
        <is>
          <t>Thesaurierend</t>
        </is>
      </c>
      <c r="H6" s="32" t="inlineStr">
        <is>
          <t>Thesaurierend</t>
        </is>
      </c>
      <c r="I6" s="7" t="inlineStr">
        <is>
          <t>Weltweit</t>
        </is>
      </c>
      <c r="J6" s="32" t="inlineStr">
        <is>
          <t>Nein</t>
        </is>
      </c>
      <c r="K6" s="7" t="inlineStr">
        <is>
          <t>IE00BFY0GT14</t>
        </is>
      </c>
      <c r="L6" s="32">
        <f>WENN(UND(G6="Thesaurierend";F6&lt;=0.003);"Ja";"Nein")</f>
        <v/>
      </c>
    </row>
    <row r="7">
      <c r="A7" s="5" t="inlineStr">
        <is>
          <t>iShares Core S&amp;P 500 UCITS ETF</t>
        </is>
      </c>
      <c r="B7" s="5" t="inlineStr">
        <is>
          <t>BlackRock</t>
        </is>
      </c>
      <c r="C7" s="5" t="inlineStr">
        <is>
          <t>S&amp;P 500</t>
        </is>
      </c>
      <c r="D7" s="5" t="inlineStr">
        <is>
          <t>Physisch (vollst.)</t>
        </is>
      </c>
      <c r="E7" s="27" t="n">
        <v>9800</v>
      </c>
      <c r="F7" s="28" t="n">
        <v>0.0007</v>
      </c>
      <c r="G7" s="29" t="inlineStr">
        <is>
          <t>Thesaurierend</t>
        </is>
      </c>
      <c r="H7" s="29" t="inlineStr">
        <is>
          <t>Thesaurierend</t>
        </is>
      </c>
      <c r="I7" s="5" t="inlineStr">
        <is>
          <t>USA</t>
        </is>
      </c>
      <c r="J7" s="29" t="inlineStr">
        <is>
          <t>Nein</t>
        </is>
      </c>
      <c r="K7" s="5" t="inlineStr">
        <is>
          <t>IE00B5BMR087</t>
        </is>
      </c>
      <c r="L7" s="29">
        <f>WENN(UND(G7="Thesaurierend";F7&lt;=0.003);"Ja";"Nein")</f>
        <v/>
      </c>
    </row>
    <row r="8">
      <c r="A8" s="7" t="inlineStr">
        <is>
          <t>Amundi MSCI World UCITS ETF</t>
        </is>
      </c>
      <c r="B8" s="7" t="inlineStr">
        <is>
          <t>Amundi</t>
        </is>
      </c>
      <c r="C8" s="7" t="inlineStr">
        <is>
          <t>MSCI World</t>
        </is>
      </c>
      <c r="D8" s="7" t="inlineStr">
        <is>
          <t>Synthetisch (Swap)</t>
        </is>
      </c>
      <c r="E8" s="30" t="n">
        <v>5600</v>
      </c>
      <c r="F8" s="31" t="n">
        <v>0.0012</v>
      </c>
      <c r="G8" s="32" t="inlineStr">
        <is>
          <t>Thesaurierend</t>
        </is>
      </c>
      <c r="H8" s="32" t="inlineStr">
        <is>
          <t>Thesaurierend</t>
        </is>
      </c>
      <c r="I8" s="7" t="inlineStr">
        <is>
          <t>Weltweit</t>
        </is>
      </c>
      <c r="J8" s="32" t="inlineStr">
        <is>
          <t>Nein</t>
        </is>
      </c>
      <c r="K8" s="7" t="inlineStr">
        <is>
          <t>LU1681043599</t>
        </is>
      </c>
      <c r="L8" s="32">
        <f>WENN(UND(G8="Thesaurierend";F8&lt;=0.003);"Ja";"Nein")</f>
        <v/>
      </c>
    </row>
    <row r="9">
      <c r="A9" s="5" t="inlineStr">
        <is>
          <t>HSBC MSCI World UCITS ETF</t>
        </is>
      </c>
      <c r="B9" s="5" t="inlineStr">
        <is>
          <t>HSBC</t>
        </is>
      </c>
      <c r="C9" s="5" t="inlineStr">
        <is>
          <t>MSCI World</t>
        </is>
      </c>
      <c r="D9" s="5" t="inlineStr">
        <is>
          <t>Physisch (Sampling)</t>
        </is>
      </c>
      <c r="E9" s="27" t="n">
        <v>2100</v>
      </c>
      <c r="F9" s="28" t="n">
        <v>0.0015</v>
      </c>
      <c r="G9" s="29" t="inlineStr">
        <is>
          <t>Ausschüttend</t>
        </is>
      </c>
      <c r="H9" s="29" t="inlineStr">
        <is>
          <t>Ausschüttend</t>
        </is>
      </c>
      <c r="I9" s="5" t="inlineStr">
        <is>
          <t>Weltweit</t>
        </is>
      </c>
      <c r="J9" s="29" t="inlineStr">
        <is>
          <t>Nein</t>
        </is>
      </c>
      <c r="K9" s="5" t="inlineStr">
        <is>
          <t>IE00B4X9L533</t>
        </is>
      </c>
      <c r="L9" s="29">
        <f>WENN(UND(G9="Thesaurierend";F9&lt;=0.003);"Ja";"Nein")</f>
        <v/>
      </c>
    </row>
    <row r="10">
      <c r="A10" s="7" t="inlineStr">
        <is>
          <t>iShares STOXX Europe 600 UCITS ETF</t>
        </is>
      </c>
      <c r="B10" s="7" t="inlineStr">
        <is>
          <t>BlackRock</t>
        </is>
      </c>
      <c r="C10" s="7" t="inlineStr">
        <is>
          <t>STOXX Europe 600</t>
        </is>
      </c>
      <c r="D10" s="7" t="inlineStr">
        <is>
          <t>Physisch (vollst.)</t>
        </is>
      </c>
      <c r="E10" s="30" t="n">
        <v>7400</v>
      </c>
      <c r="F10" s="31" t="n">
        <v>0.002</v>
      </c>
      <c r="G10" s="32" t="inlineStr">
        <is>
          <t>Ausschüttend</t>
        </is>
      </c>
      <c r="H10" s="32" t="inlineStr">
        <is>
          <t>Ausschüttend</t>
        </is>
      </c>
      <c r="I10" s="7" t="inlineStr">
        <is>
          <t>Europa</t>
        </is>
      </c>
      <c r="J10" s="32" t="inlineStr">
        <is>
          <t>Nein</t>
        </is>
      </c>
      <c r="K10" s="7" t="inlineStr">
        <is>
          <t>DE0002635307</t>
        </is>
      </c>
      <c r="L10" s="32">
        <f>WENN(UND(G10="Thesaurierend";F10&lt;=0.003);"Ja";"Nein")</f>
        <v/>
      </c>
    </row>
    <row r="11">
      <c r="A11" s="5" t="inlineStr">
        <is>
          <t>Xtrackers DAX UCITS ETF</t>
        </is>
      </c>
      <c r="B11" s="5" t="inlineStr">
        <is>
          <t>DWS</t>
        </is>
      </c>
      <c r="C11" s="5" t="inlineStr">
        <is>
          <t>DAX</t>
        </is>
      </c>
      <c r="D11" s="5" t="inlineStr">
        <is>
          <t>Physisch (vollst.)</t>
        </is>
      </c>
      <c r="E11" s="27" t="n">
        <v>1800</v>
      </c>
      <c r="F11" s="28" t="n">
        <v>0.0009</v>
      </c>
      <c r="G11" s="29" t="inlineStr">
        <is>
          <t>Thesaurierend</t>
        </is>
      </c>
      <c r="H11" s="29" t="inlineStr">
        <is>
          <t>Thesaurierend</t>
        </is>
      </c>
      <c r="I11" s="5" t="inlineStr">
        <is>
          <t>Deutschland</t>
        </is>
      </c>
      <c r="J11" s="29" t="inlineStr">
        <is>
          <t>Nein</t>
        </is>
      </c>
      <c r="K11" s="5" t="inlineStr">
        <is>
          <t>LU0274211480</t>
        </is>
      </c>
      <c r="L11" s="29">
        <f>WENN(UND(G11="Thesaurierend";F11&lt;=0.003);"Ja";"Nein")</f>
        <v/>
      </c>
    </row>
    <row r="12">
      <c r="A12" s="7" t="inlineStr">
        <is>
          <t>Lyxor Core MSCI World UCITS ETF</t>
        </is>
      </c>
      <c r="B12" s="7" t="inlineStr">
        <is>
          <t>Lyxor</t>
        </is>
      </c>
      <c r="C12" s="7" t="inlineStr">
        <is>
          <t>MSCI World</t>
        </is>
      </c>
      <c r="D12" s="7" t="inlineStr">
        <is>
          <t>Physisch (Sampling)</t>
        </is>
      </c>
      <c r="E12" s="30" t="n">
        <v>1500</v>
      </c>
      <c r="F12" s="31" t="n">
        <v>0.0012</v>
      </c>
      <c r="G12" s="32" t="inlineStr">
        <is>
          <t>Thesaurierend</t>
        </is>
      </c>
      <c r="H12" s="32" t="inlineStr">
        <is>
          <t>Thesaurierend</t>
        </is>
      </c>
      <c r="I12" s="7" t="inlineStr">
        <is>
          <t>Weltweit</t>
        </is>
      </c>
      <c r="J12" s="32" t="inlineStr">
        <is>
          <t>Nein</t>
        </is>
      </c>
      <c r="K12" s="7" t="inlineStr">
        <is>
          <t>LU1781541179</t>
        </is>
      </c>
      <c r="L12" s="32">
        <f>WENN(UND(G12="Thesaurierend";F12&lt;=0.003);"Ja";"Nein")</f>
        <v/>
      </c>
    </row>
    <row r="14">
      <c r="A14" s="33" t="inlineStr">
        <is>
          <t>Durchschnittliche TER:</t>
        </is>
      </c>
      <c r="F14" s="34">
        <f>MITTELWERT(F3:F12)</f>
        <v/>
      </c>
    </row>
    <row r="15">
      <c r="A15" s="35" t="inlineStr">
        <is>
          <t>Anzahl sparplangeeigneter ETFs:</t>
        </is>
      </c>
      <c r="L15" s="36">
        <f>ZÄHLENWENN(L3:L12;"Ja")</f>
        <v/>
      </c>
    </row>
  </sheetData>
  <mergeCells count="1">
    <mergeCell ref="A1:L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36" customWidth="1" min="1" max="1"/>
    <col width="22" customWidth="1" min="2" max="2"/>
    <col width="22" customWidth="1" min="3" max="3"/>
    <col width="16" customWidth="1" min="4" max="4"/>
  </cols>
  <sheetData>
    <row r="1" ht="28" customHeight="1">
      <c r="A1" s="1" t="inlineStr">
        <is>
          <t>ETF-Sparplan – Auswertung &amp; Dashboard</t>
        </is>
      </c>
    </row>
    <row r="2">
      <c r="A2" s="2" t="inlineStr">
        <is>
          <t>Kennzahl</t>
        </is>
      </c>
      <c r="B2" s="2" t="inlineStr">
        <is>
          <t>Wert</t>
        </is>
      </c>
      <c r="C2" s="2" t="inlineStr">
        <is>
          <t>Hinweis</t>
        </is>
      </c>
    </row>
    <row r="3">
      <c r="A3" s="3" t="inlineStr">
        <is>
          <t>Endwert nach Laufzeit</t>
        </is>
      </c>
      <c r="B3" s="37">
        <f>Sparplan!J122</f>
        <v/>
      </c>
      <c r="C3" s="5" t="inlineStr">
        <is>
          <t>Letzter Depotwert</t>
        </is>
      </c>
    </row>
    <row r="4">
      <c r="A4" s="6" t="inlineStr">
        <is>
          <t>Gesamteinzahlungen</t>
        </is>
      </c>
      <c r="B4" s="37">
        <f>MAX(Sparplan!K:K)</f>
        <v/>
      </c>
      <c r="C4" s="7" t="inlineStr">
        <is>
          <t>Kumulierte Einzahlungen</t>
        </is>
      </c>
    </row>
    <row r="5">
      <c r="A5" s="3" t="inlineStr">
        <is>
          <t>Gesamter Gewinn</t>
        </is>
      </c>
      <c r="B5" s="37">
        <f>B3-B4</f>
        <v/>
      </c>
      <c r="C5" s="5" t="inlineStr">
        <is>
          <t>Endwert minus Einzahlungen</t>
        </is>
      </c>
    </row>
    <row r="6">
      <c r="A6" s="6" t="inlineStr">
        <is>
          <t>Rendite gesamt (%)</t>
        </is>
      </c>
      <c r="B6" s="16">
        <f>WENN(B4=0;0;B5/B4)</f>
        <v/>
      </c>
      <c r="C6" s="7" t="inlineStr">
        <is>
          <t>Gesamtrendite auf Einzahlungen</t>
        </is>
      </c>
    </row>
    <row r="7">
      <c r="A7" s="3" t="inlineStr">
        <is>
          <t>Durchschn. Monatsrendite</t>
        </is>
      </c>
      <c r="B7" s="16">
        <f>MITTELWERT(Sparplan!M3:M122)</f>
        <v/>
      </c>
      <c r="C7" s="5" t="inlineStr">
        <is>
          <t>Ø monatliche Rendite</t>
        </is>
      </c>
    </row>
    <row r="8">
      <c r="A8" s="6" t="inlineStr">
        <is>
          <t>Steuerbelastung gesamt</t>
        </is>
      </c>
      <c r="B8" s="37">
        <f>SUMME(Sparplan!G3:G122)</f>
        <v/>
      </c>
      <c r="C8" s="7" t="inlineStr">
        <is>
          <t>Summe Steuer auf Aussch.</t>
        </is>
      </c>
    </row>
    <row r="9">
      <c r="A9" s="3" t="inlineStr">
        <is>
          <t>Höchster Depotwert</t>
        </is>
      </c>
      <c r="B9" s="37">
        <f>MAX(Sparplan!J3:J122)</f>
        <v/>
      </c>
      <c r="C9" s="5" t="inlineStr">
        <is>
          <t>Maximum Depotwert</t>
        </is>
      </c>
    </row>
    <row r="10">
      <c r="A10" s="6" t="inlineStr">
        <is>
          <t>Monate mit pos. Wachstum</t>
        </is>
      </c>
      <c r="B10" s="38">
        <f>ZÄHLENWENN(Sparplan!L3:L122;"&gt;0")</f>
        <v/>
      </c>
      <c r="C10" s="7" t="inlineStr">
        <is>
          <t>Anzahl Monate mit Gewinn</t>
        </is>
      </c>
    </row>
    <row r="11">
      <c r="A11" s="3" t="inlineStr">
        <is>
          <t>Anzahl Monate gesamt</t>
        </is>
      </c>
      <c r="B11" s="38">
        <f>ANZAHL(Sparplan!A3:A122)</f>
        <v/>
      </c>
      <c r="C11" s="5" t="inlineStr">
        <is>
          <t>Laufzeit in Monaten</t>
        </is>
      </c>
    </row>
    <row r="12">
      <c r="A12" s="6" t="inlineStr">
        <is>
          <t>Monatliche Sparrate</t>
        </is>
      </c>
      <c r="B12" s="37">
        <f>Eingaben!B3</f>
        <v/>
      </c>
      <c r="C12" s="7" t="inlineStr">
        <is>
          <t>Aktuelle Einstellung</t>
        </is>
      </c>
    </row>
    <row r="13">
      <c r="A13" s="3" t="inlineStr">
        <is>
          <t>Einmalanlage</t>
        </is>
      </c>
      <c r="B13" s="37">
        <f>Eingaben!B4</f>
        <v/>
      </c>
      <c r="C13" s="5" t="inlineStr">
        <is>
          <t>Aktuelle Einstellung</t>
        </is>
      </c>
    </row>
    <row r="14">
      <c r="A14" s="6" t="inlineStr">
        <is>
          <t>Erwartete Jahresrendite</t>
        </is>
      </c>
      <c r="B14" s="16">
        <f>Eingaben!B5</f>
        <v/>
      </c>
      <c r="C14" s="7" t="inlineStr">
        <is>
          <t>Brutto p.a.</t>
        </is>
      </c>
    </row>
  </sheetData>
  <mergeCells count="1">
    <mergeCell ref="A1:D1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26"/>
  <sheetViews>
    <sheetView workbookViewId="0">
      <selection activeCell="A1" sqref="A1"/>
    </sheetView>
  </sheetViews>
  <sheetFormatPr baseColWidth="8" defaultRowHeight="15"/>
  <cols>
    <col width="28" customWidth="1" min="1" max="1"/>
    <col width="70" customWidth="1" min="2" max="2"/>
  </cols>
  <sheetData>
    <row r="1" ht="28" customHeight="1">
      <c r="A1" s="1" t="inlineStr">
        <is>
          <t>Anleitung – ETF-Sparplan-Rechner</t>
        </is>
      </c>
    </row>
    <row r="2" ht="18" customHeight="1">
      <c r="A2" s="39" t="inlineStr">
        <is>
          <t>Blatt</t>
        </is>
      </c>
      <c r="B2" s="40" t="inlineStr">
        <is>
          <t>Beschreibung</t>
        </is>
      </c>
    </row>
    <row r="3" ht="30" customHeight="1">
      <c r="A3" s="6" t="inlineStr">
        <is>
          <t>Eingaben</t>
        </is>
      </c>
      <c r="B3" s="41" t="inlineStr">
        <is>
          <t>Geben Sie hier alle Parameter Ihres Sparplans ein. Gelb hinterlegte Felder sind Eingabefelder. Wählen Sie Ihren ETF per Dropdown in Zelle B15. Die Steuerquote und monatliche Rendite werden automatisch berechnet.</t>
        </is>
      </c>
    </row>
    <row r="4" ht="30" customHeight="1">
      <c r="A4" s="3" t="inlineStr">
        <is>
          <t>Sparplan</t>
        </is>
      </c>
      <c r="B4" s="42" t="inlineStr">
        <is>
          <t>Zeigt die monatliche Entwicklung Ihres Depots über die gesamte Laufzeit. Spalte J = Depotwert am Monatsende. Spalte K = kumulierte Einzahlungen. Spalte L = aktueller Gewinn/Verlust. Das Diagramm visualisiert die Wertenwicklung.</t>
        </is>
      </c>
    </row>
    <row r="5" ht="30" customHeight="1">
      <c r="A5" s="6" t="inlineStr">
        <is>
          <t>ETF-Vergleich</t>
        </is>
      </c>
      <c r="B5" s="41" t="inlineStr">
        <is>
          <t>Vergleich von 10 populären ETFs für deutsche Privatanleger. Spalte F = TER (laufende Kosten). Spalte L = automatische Bewertung der Sparplaneignung. Das Balkendiagramm zeigt den TER-Vergleich aller ETFs auf einen Blick.</t>
        </is>
      </c>
    </row>
    <row r="6" ht="30" customHeight="1">
      <c r="A6" s="3" t="inlineStr">
        <is>
          <t>Auswertung</t>
        </is>
      </c>
      <c r="B6" s="42" t="inlineStr">
        <is>
          <t>Dashboard mit den wichtigsten Kennzahlen: Endwert, Gesamtgewinn, Rendite, Steuerbelastung. Die Diagramme zeigen Einzahlungen vs. Gewinn (Torte) und den Depotwert-Verlauf (Linie).</t>
        </is>
      </c>
    </row>
    <row r="7" ht="18" customHeight="1">
      <c r="A7" s="6" t="inlineStr"/>
      <c r="B7" s="41" t="inlineStr"/>
    </row>
    <row r="8" ht="18" customHeight="1">
      <c r="A8" s="43" t="inlineStr">
        <is>
          <t>Spalte</t>
        </is>
      </c>
      <c r="B8" s="44" t="inlineStr">
        <is>
          <t>Bedeutung im Sparplan-Blatt</t>
        </is>
      </c>
    </row>
    <row r="9" ht="18" customHeight="1">
      <c r="A9" s="6" t="inlineStr">
        <is>
          <t>A – Monat</t>
        </is>
      </c>
      <c r="B9" s="41" t="inlineStr">
        <is>
          <t>Laufende Monatsnummer (1 bis Laufzeit)</t>
        </is>
      </c>
    </row>
    <row r="10" ht="18" customHeight="1">
      <c r="A10" s="3" t="inlineStr">
        <is>
          <t>B – Datum</t>
        </is>
      </c>
      <c r="B10" s="42" t="inlineStr">
        <is>
          <t>Berechnetes Datum des jeweiligen Monats</t>
        </is>
      </c>
    </row>
    <row r="11" ht="18" customHeight="1">
      <c r="A11" s="6" t="inlineStr">
        <is>
          <t>C – Einmalanlage</t>
        </is>
      </c>
      <c r="B11" s="41" t="inlineStr">
        <is>
          <t>Nur in Monat 1 gefüllt (aus Eingaben)</t>
        </is>
      </c>
    </row>
    <row r="12" ht="18" customHeight="1">
      <c r="A12" s="3" t="inlineStr">
        <is>
          <t>D – Monatsrate</t>
        </is>
      </c>
      <c r="B12" s="42" t="inlineStr">
        <is>
          <t>Monatliche Sparrate (aus Eingaben)</t>
        </is>
      </c>
    </row>
    <row r="13" ht="18" customHeight="1">
      <c r="A13" s="6" t="inlineStr">
        <is>
          <t>E – Wertzuwachs</t>
        </is>
      </c>
      <c r="B13" s="41" t="inlineStr">
        <is>
          <t>Kursgewinn in diesem Monat (Zinseszins)</t>
        </is>
      </c>
    </row>
    <row r="14" ht="18" customHeight="1">
      <c r="A14" s="3" t="inlineStr">
        <is>
          <t>F – Ausschüttungen</t>
        </is>
      </c>
      <c r="B14" s="42" t="inlineStr">
        <is>
          <t>Anteilige Dividenden/Erträge dieses Monats</t>
        </is>
      </c>
    </row>
    <row r="15" ht="18" customHeight="1">
      <c r="A15" s="6" t="inlineStr">
        <is>
          <t>G – Steuer</t>
        </is>
      </c>
      <c r="B15" s="41" t="inlineStr">
        <is>
          <t>Steuer auf Ausschüttungen (nach Freibetrag)</t>
        </is>
      </c>
    </row>
    <row r="16" ht="18" customHeight="1">
      <c r="A16" s="3" t="inlineStr">
        <is>
          <t>H – Wiederanlage</t>
        </is>
      </c>
      <c r="B16" s="42" t="inlineStr">
        <is>
          <t>Netto-Ausschüttung wird reinvestiert</t>
        </is>
      </c>
    </row>
    <row r="17" ht="18" customHeight="1">
      <c r="A17" s="6" t="inlineStr">
        <is>
          <t>I – Depotwert Anfang</t>
        </is>
      </c>
      <c r="B17" s="41" t="inlineStr">
        <is>
          <t>Depotwert zu Beginn des Monats</t>
        </is>
      </c>
    </row>
    <row r="18" ht="18" customHeight="1">
      <c r="A18" s="3" t="inlineStr">
        <is>
          <t>J – Depotwert Ende</t>
        </is>
      </c>
      <c r="B18" s="42" t="inlineStr">
        <is>
          <t>Depotwert nach allen Zu-/Abflüssen</t>
        </is>
      </c>
    </row>
    <row r="19" ht="18" customHeight="1">
      <c r="A19" s="6" t="inlineStr">
        <is>
          <t>K – Eingezahltes Kapital</t>
        </is>
      </c>
      <c r="B19" s="41" t="inlineStr">
        <is>
          <t>Kumulierte Summe aller Einzahlungen</t>
        </is>
      </c>
    </row>
    <row r="20" ht="18" customHeight="1">
      <c r="A20" s="3" t="inlineStr">
        <is>
          <t>L – Gewinn/Verlust</t>
        </is>
      </c>
      <c r="B20" s="42" t="inlineStr">
        <is>
          <t>Differenz Depotwert minus Einzahlungen</t>
        </is>
      </c>
    </row>
    <row r="21" ht="18" customHeight="1">
      <c r="A21" s="6" t="inlineStr">
        <is>
          <t>M – Rendite %</t>
        </is>
      </c>
      <c r="B21" s="41" t="inlineStr">
        <is>
          <t>Prozentualer Gewinn auf eingezahltes Kapital</t>
        </is>
      </c>
    </row>
    <row r="22" ht="18" customHeight="1">
      <c r="A22" s="3" t="inlineStr"/>
      <c r="B22" s="42" t="inlineStr"/>
    </row>
    <row r="23" ht="30" customHeight="1">
      <c r="A23" s="6" t="inlineStr">
        <is>
          <t>Hinweis</t>
        </is>
      </c>
      <c r="B23" s="41" t="inlineStr">
        <is>
          <t>Alle Angaben sind Prognosen auf Basis der eingegebenen Parameter. Tatsächliche Renditen können abweichen. Keine Anlageberatung.</t>
        </is>
      </c>
    </row>
    <row r="24" ht="30" customHeight="1">
      <c r="A24" s="3" t="inlineStr">
        <is>
          <t>Steuern</t>
        </is>
      </c>
      <c r="B24" s="42" t="inlineStr">
        <is>
          <t>Die Steuerberechnung ist vereinfacht. Für eine korrekte Steueroptimierung wenden Sie sich an einen Steuerberater.</t>
        </is>
      </c>
    </row>
    <row r="25" ht="30" customHeight="1">
      <c r="A25" s="6" t="inlineStr">
        <is>
          <t>Freistellungsauftrag</t>
        </is>
      </c>
      <c r="B25" s="41" t="inlineStr">
        <is>
          <t>Der Sparer-Pauschbetrag beträgt 2026 für Einzelpersonen 1.000 € und für Ehepaare 2.000 €.</t>
        </is>
      </c>
    </row>
    <row r="26" ht="30" customHeight="1">
      <c r="A26" s="3" t="inlineStr">
        <is>
          <t>TER</t>
        </is>
      </c>
      <c r="B26" s="42" t="inlineStr">
        <is>
          <t>Die Gesamtkostenquote (Total Expense Ratio) wird von der Netto-Rendite abgezogen. Thesaurierende ETFs reinvestieren Erträge automatisch.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2026-06-02T14:57:30Z</dcterms:created>
  <dcterms:modified xmlns:dcterms="http://purl.org/dc/terms/" xmlns:xsi="http://www.w3.org/2001/XMLSchema-instance" xsi:type="dcterms:W3CDTF">2026-06-02T14:57:30Z</dcterms:modified>
</cp:coreProperties>
</file>